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66925"/>
  <mc:AlternateContent xmlns:mc="http://schemas.openxmlformats.org/markup-compatibility/2006">
    <mc:Choice Requires="x15">
      <x15ac:absPath xmlns:x15ac="http://schemas.microsoft.com/office/spreadsheetml/2010/11/ac" url="C:\Users\SHTY2\Downloads\"/>
    </mc:Choice>
  </mc:AlternateContent>
  <xr:revisionPtr revIDLastSave="0" documentId="8_{B73C3543-7788-42C2-AB77-A9836191020B}" xr6:coauthVersionLast="47" xr6:coauthVersionMax="47" xr10:uidLastSave="{00000000-0000-0000-0000-000000000000}"/>
  <bookViews>
    <workbookView xWindow="-110" yWindow="-110" windowWidth="22780" windowHeight="14540" firstSheet="1" activeTab="1" xr2:uid="{7064E7DE-9F7E-464C-8164-4E1297B8F05F}"/>
  </bookViews>
  <sheets>
    <sheet name="Supplier Governance" sheetId="5" r:id="rId1"/>
    <sheet name="RAW Governance (NHS-D) " sheetId="8" r:id="rId2"/>
    <sheet name="Log Template Version History" sheetId="4" state="hidden" r:id="rId3"/>
    <sheet name="Pick Lists" sheetId="7" state="hidden" r:id="rId4"/>
    <sheet name="Guidance" sheetId="2" r:id="rId5"/>
    <sheet name="Core Risks" sheetId="12" r:id="rId6"/>
    <sheet name="SearchbyODSCode " sheetId="1" r:id="rId7"/>
    <sheet name="SearchbyTriageCode" sheetId="11" r:id="rId8"/>
    <sheet name="SearchbyODSCode or ServiceID" sheetId="13" r:id="rId9"/>
    <sheet name="Impact Scales" sheetId="9" r:id="rId10"/>
    <sheet name="Metrics" sheetId="10" state="hidden" r:id="rId11"/>
  </sheets>
  <definedNames>
    <definedName name="_xlnm._FilterDatabase" localSheetId="6" hidden="1">'SearchbyODSCode '!$A$8:$AC$88</definedName>
    <definedName name="Risk_Threshold_National">#REF!</definedName>
    <definedName name="Risk_Threshold_Pil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13" l="1"/>
  <c r="O15" i="13"/>
  <c r="J15" i="13"/>
  <c r="K15" i="13" s="1"/>
  <c r="J12" i="13"/>
  <c r="K12" i="13" s="1"/>
  <c r="J14" i="13"/>
  <c r="J13" i="13"/>
  <c r="J11" i="13"/>
  <c r="J10" i="13"/>
  <c r="J9" i="13"/>
  <c r="J8" i="13"/>
  <c r="O8" i="13" s="1"/>
  <c r="J7" i="13"/>
  <c r="J15" i="11"/>
  <c r="J14" i="11"/>
  <c r="O13" i="11"/>
  <c r="O12" i="11"/>
  <c r="O11" i="11"/>
  <c r="O10" i="11"/>
  <c r="O9" i="11"/>
  <c r="O8" i="11"/>
  <c r="O7" i="11"/>
  <c r="K13" i="11"/>
  <c r="K12" i="11"/>
  <c r="K11" i="11"/>
  <c r="K10" i="11"/>
  <c r="K9" i="11"/>
  <c r="K8" i="11"/>
  <c r="J13" i="11"/>
  <c r="J12" i="11"/>
  <c r="J11" i="11"/>
  <c r="J10" i="11"/>
  <c r="J9" i="11"/>
  <c r="J8" i="11"/>
  <c r="J7" i="11"/>
  <c r="J12" i="12"/>
  <c r="J11" i="12"/>
  <c r="J10" i="12"/>
  <c r="J9" i="12"/>
  <c r="J8" i="12"/>
  <c r="J7" i="12"/>
  <c r="J11" i="1"/>
  <c r="B14" i="10"/>
  <c r="B13" i="10"/>
  <c r="B12" i="10"/>
  <c r="B11" i="10"/>
  <c r="B10" i="10"/>
  <c r="O16" i="13" l="1"/>
  <c r="K16" i="13"/>
  <c r="K9" i="13"/>
  <c r="O9" i="13"/>
  <c r="K13" i="13"/>
  <c r="O13" i="13"/>
  <c r="K14" i="13"/>
  <c r="O14" i="13"/>
  <c r="O11" i="13"/>
  <c r="K11" i="13"/>
  <c r="O10" i="13"/>
  <c r="K10" i="13"/>
  <c r="K8" i="13"/>
  <c r="O7" i="13"/>
  <c r="K7" i="13"/>
  <c r="O15" i="11"/>
  <c r="K15" i="11"/>
  <c r="O14" i="11"/>
  <c r="K14" i="11"/>
  <c r="K7" i="11"/>
  <c r="O9" i="12"/>
  <c r="K9" i="12"/>
  <c r="O10" i="12"/>
  <c r="K10" i="12"/>
  <c r="O11" i="12"/>
  <c r="K11" i="12"/>
  <c r="O12" i="12"/>
  <c r="K12" i="12"/>
  <c r="O7" i="12"/>
  <c r="K7" i="12"/>
  <c r="O8" i="12"/>
  <c r="K8" i="12"/>
  <c r="K11" i="1"/>
  <c r="J9" i="1"/>
  <c r="K9" i="1" l="1"/>
  <c r="B1" i="10"/>
  <c r="B21" i="10" l="1"/>
  <c r="B20" i="10"/>
  <c r="B19" i="10"/>
  <c r="B18" i="10"/>
  <c r="B17" i="10"/>
  <c r="B27" i="10"/>
  <c r="B24" i="10"/>
  <c r="B26" i="10"/>
  <c r="B25" i="10"/>
  <c r="B4" i="10"/>
  <c r="B5" i="10"/>
  <c r="B6" i="10"/>
  <c r="B7" i="10"/>
  <c r="B3" i="10"/>
  <c r="B8" i="10" l="1"/>
  <c r="B15" i="10"/>
  <c r="B30" i="10" l="1"/>
  <c r="B29" i="10"/>
  <c r="B28" i="10"/>
  <c r="B31" i="10" l="1"/>
  <c r="B22" i="10" l="1"/>
</calcChain>
</file>

<file path=xl/sharedStrings.xml><?xml version="1.0" encoding="utf-8"?>
<sst xmlns="http://schemas.openxmlformats.org/spreadsheetml/2006/main" count="856" uniqueCount="432">
  <si>
    <t>Please complete the box below prior to submission</t>
  </si>
  <si>
    <t>To Be Completed by Supplier</t>
  </si>
  <si>
    <t>Completed By:</t>
  </si>
  <si>
    <t>Organisation:</t>
  </si>
  <si>
    <t>Assessment Date:</t>
  </si>
  <si>
    <t>To Be Completed by NHS England*</t>
  </si>
  <si>
    <t>Reviewed by:</t>
  </si>
  <si>
    <t>Stakeholder Group:</t>
  </si>
  <si>
    <t>Review Date:</t>
  </si>
  <si>
    <t>Comments:</t>
  </si>
  <si>
    <t>* NHS England to create further box(es) as necessary for stakeholder review.</t>
  </si>
  <si>
    <t xml:space="preserve">Copyright © 2020 Health and Social Care Information Centre. </t>
  </si>
  <si>
    <t>NHS Digital is the trading name of the Health and Social Care Information Centre.</t>
  </si>
  <si>
    <t>Risk Assessment Workshop Governance</t>
  </si>
  <si>
    <t>Purpose</t>
  </si>
  <si>
    <t xml:space="preserve">This tab is to be completed if the risks have been identified as part of an NHS England Risk Assessment </t>
  </si>
  <si>
    <t>API Title:</t>
  </si>
  <si>
    <t>Service Search- ODS code API</t>
  </si>
  <si>
    <t>Assurance Lead:</t>
  </si>
  <si>
    <t>Shatakshi Tyagi</t>
  </si>
  <si>
    <t>Lead Technical Assurance Specialist</t>
  </si>
  <si>
    <t xml:space="preserve">SMEs contacted </t>
  </si>
  <si>
    <t>Oliver Lewis</t>
  </si>
  <si>
    <t>Sr Delivery Manager</t>
  </si>
  <si>
    <t>Asif Mohammad</t>
  </si>
  <si>
    <t>Clinical Fellow</t>
  </si>
  <si>
    <t xml:space="preserve">Paul Gardner </t>
  </si>
  <si>
    <t>Information Assurance Lead</t>
  </si>
  <si>
    <t>Prabhakar Arumugam</t>
  </si>
  <si>
    <t>Principal Technical Assurance Specialist Non-Functional</t>
  </si>
  <si>
    <t>Johnathan Pearce</t>
  </si>
  <si>
    <t>Lead Systems Engineer</t>
  </si>
  <si>
    <t>Katherine O'Doherty</t>
  </si>
  <si>
    <t>Lead Product Manager</t>
  </si>
  <si>
    <t>Alex Langley</t>
  </si>
  <si>
    <t>Sr Tech Architect</t>
  </si>
  <si>
    <t>Victoria Hartland</t>
  </si>
  <si>
    <t>Service Owner</t>
  </si>
  <si>
    <t>Adrian Gilliat Wall</t>
  </si>
  <si>
    <t>Service Practitioner - Operations Group</t>
  </si>
  <si>
    <t>Steven Moore</t>
  </si>
  <si>
    <t xml:space="preserve">Cyber </t>
  </si>
  <si>
    <t>Workshop Date(s):</t>
  </si>
  <si>
    <t>Approved By:</t>
  </si>
  <si>
    <t xml:space="preserve">Post Review Amendments: </t>
  </si>
  <si>
    <t>Name</t>
  </si>
  <si>
    <t xml:space="preserve"> Date </t>
  </si>
  <si>
    <t xml:space="preserve"> Reason for Update </t>
  </si>
  <si>
    <t xml:space="preserve"> Approved By </t>
  </si>
  <si>
    <t>Status:</t>
  </si>
  <si>
    <t>Draft</t>
  </si>
  <si>
    <t>Do not send DRAFT risk log to external suppliers.</t>
  </si>
  <si>
    <t>Amendment History</t>
  </si>
  <si>
    <t>Version</t>
  </si>
  <si>
    <t>Date</t>
  </si>
  <si>
    <t>Updates following extensive discussions with ADLs and Matt Barrow.</t>
  </si>
  <si>
    <t>Updates following review by Simon Lee</t>
  </si>
  <si>
    <t xml:space="preserve">Issued for use.  </t>
  </si>
  <si>
    <t>RAW Governance tab updated to avoid issues with TASER upload (&lt; and &gt; removed)</t>
  </si>
  <si>
    <t>Filtering corrected.</t>
  </si>
  <si>
    <t>Formulas for programme Risk Threshold added and Guidance updated.
Pick List for Risk Grouping added.
Guidance tab moved next to Risk Log tab.</t>
  </si>
  <si>
    <t>Cosmetic changes for ease of use.  Updates to Guidance tab.</t>
  </si>
  <si>
    <t>Up issued as default version.</t>
  </si>
  <si>
    <t xml:space="preserve">SL - Removed some rogue numbers in Impact Scales tab </t>
  </si>
  <si>
    <t>SL - Amended the formula in Risk Log tab for column O to bring all clinical risks into scope for assurance regardless of QMM threshold score. Also added reference to Cyber as an assurance group in the guidance tab.</t>
  </si>
  <si>
    <t>SL - Reinstated Cyber Security impact scales to log.</t>
  </si>
  <si>
    <t>SL - Amended the formula for Column O to include the state of column K.</t>
  </si>
  <si>
    <t>SL - Ameneded as part of improvement. Change to pick list for primary area of impact. Update to Impact Scales tab to reflect change in Primary Area of Impact. Also corrected the calculated formula for Column O to acknowledge Programme risk threshold.</t>
  </si>
  <si>
    <t>Reviewers</t>
  </si>
  <si>
    <t>This document must be reviewed by the following:</t>
  </si>
  <si>
    <t>Title / Responsibility</t>
  </si>
  <si>
    <t>Paul Butterworth</t>
  </si>
  <si>
    <t>Head of Assurance</t>
  </si>
  <si>
    <t>Phil Morton</t>
  </si>
  <si>
    <t>Emma Bell</t>
  </si>
  <si>
    <t>Test &amp; Assurance Lead</t>
  </si>
  <si>
    <t>Richard Dobson</t>
  </si>
  <si>
    <t>Assurance Manager</t>
  </si>
  <si>
    <t>Alan Laithwaite</t>
  </si>
  <si>
    <t>Matthew Barrow</t>
  </si>
  <si>
    <t>Consultant</t>
  </si>
  <si>
    <t>Approved</t>
  </si>
  <si>
    <t>This document must be approved by the following:</t>
  </si>
  <si>
    <t>Distribution</t>
  </si>
  <si>
    <t xml:space="preserve">NHS Digital </t>
  </si>
  <si>
    <t>Document Status:</t>
  </si>
  <si>
    <t>ISSUED</t>
  </si>
  <si>
    <t>Primary Impact Area</t>
  </si>
  <si>
    <t>QMM Threshold</t>
  </si>
  <si>
    <t>Impact Rating</t>
  </si>
  <si>
    <t>Likelihood Rating (Cols G and L)</t>
  </si>
  <si>
    <t>In Scope for Assurance ?</t>
  </si>
  <si>
    <t>Assurance Group</t>
  </si>
  <si>
    <t>High Level Assurance Mitigation</t>
  </si>
  <si>
    <t>Risk Log Status</t>
  </si>
  <si>
    <t>Is the mitigation in place?</t>
  </si>
  <si>
    <t>Programme Risk Threshold</t>
  </si>
  <si>
    <t>Phase</t>
  </si>
  <si>
    <t>Risk Grouping</t>
  </si>
  <si>
    <t>Functional</t>
  </si>
  <si>
    <t>Y</t>
  </si>
  <si>
    <t>SA</t>
  </si>
  <si>
    <t>Collaborative Engagement</t>
  </si>
  <si>
    <t>DRAFT</t>
  </si>
  <si>
    <t>alpha</t>
  </si>
  <si>
    <t>Communication</t>
  </si>
  <si>
    <t>Non-Functional</t>
  </si>
  <si>
    <t>N</t>
  </si>
  <si>
    <t>Programme</t>
  </si>
  <si>
    <t>Embedded Assurance</t>
  </si>
  <si>
    <t>beta</t>
  </si>
  <si>
    <t>Contractual</t>
  </si>
  <si>
    <t>Data Quality</t>
  </si>
  <si>
    <t>CSG</t>
  </si>
  <si>
    <t>Review Submitted Evidence</t>
  </si>
  <si>
    <t>Pilot</t>
  </si>
  <si>
    <t>Data - read</t>
  </si>
  <si>
    <t>Information Governance</t>
  </si>
  <si>
    <t>Service Management</t>
  </si>
  <si>
    <t>Review Spine Log Files</t>
  </si>
  <si>
    <t>Live</t>
  </si>
  <si>
    <t>Data - write</t>
  </si>
  <si>
    <t>Cyber Security</t>
  </si>
  <si>
    <t>Review Test Coverage</t>
  </si>
  <si>
    <t>National Roll-out</t>
  </si>
  <si>
    <t>N/A</t>
  </si>
  <si>
    <t>Other (Specify in Elaboration Column)</t>
  </si>
  <si>
    <t>Tailored Witness Test</t>
  </si>
  <si>
    <t>Phase 1</t>
  </si>
  <si>
    <t>Interface</t>
  </si>
  <si>
    <t>Phase 2</t>
  </si>
  <si>
    <t>Missing requirement</t>
  </si>
  <si>
    <t>Phase 3</t>
  </si>
  <si>
    <t>Non-functional</t>
  </si>
  <si>
    <t>Phase 4</t>
  </si>
  <si>
    <t>Software error</t>
  </si>
  <si>
    <t>n/a</t>
  </si>
  <si>
    <t>User journey</t>
  </si>
  <si>
    <t>Guidance</t>
  </si>
  <si>
    <t>This is the Risk Log template, used by NHS England Solution Assurance to analyse system and/or service risks.
Further interaction between the Supplier and NHS England will implement controls to ensure that mitigations are deployed correctly. 
The context in which this template is to be used is provided by the RAW Service Definition.</t>
  </si>
  <si>
    <t>IMPORTANT</t>
  </si>
  <si>
    <t>This Risk Log does not replace the Clinical Hazard Log, and where clinical risks are identified, they should be added to the relevant clinical hazard log.</t>
  </si>
  <si>
    <r>
      <t xml:space="preserve">Note on use of formula within this spreadsheet: 
They are indicated with </t>
    </r>
    <r>
      <rPr>
        <b/>
        <u/>
        <sz val="12"/>
        <color theme="1"/>
        <rFont val="Arial"/>
        <family val="2"/>
      </rPr>
      <t>Calculated</t>
    </r>
    <r>
      <rPr>
        <sz val="12"/>
        <color theme="1"/>
        <rFont val="Arial"/>
        <family val="2"/>
      </rPr>
      <t xml:space="preserve"> in heading on the Risk Log tab, these fields automatically calculate their values via defined formula. If these are not updating as per your selections then please check your Calculation settings in Excel.</t>
    </r>
  </si>
  <si>
    <t>Please ensure you DO NOT DELETE the formula, if you do then please re-insert by dragging down from formula from the cell above.</t>
  </si>
  <si>
    <t>Guidance on how to complete the spreadsheet</t>
  </si>
  <si>
    <t>Activity</t>
  </si>
  <si>
    <t>Instructions</t>
  </si>
  <si>
    <t>NHS England internal risk workshop</t>
  </si>
  <si>
    <r>
      <rPr>
        <b/>
        <sz val="12"/>
        <color theme="1"/>
        <rFont val="Calibri"/>
        <family val="2"/>
        <scheme val="minor"/>
      </rPr>
      <t>Complete the RAW Governance tab first.</t>
    </r>
    <r>
      <rPr>
        <sz val="12"/>
        <color theme="1"/>
        <rFont val="Calibri"/>
        <family val="2"/>
        <scheme val="minor"/>
      </rPr>
      <t xml:space="preserve">
Complete columns A to G of the Risk Log tab as per guidance below. 
It may also be possible to complete cell values for columns G and H for some rows if you are able to identify likelihood without supplier input.
</t>
    </r>
  </si>
  <si>
    <t>A Supplier responding to a set of risks supplied by NHS England</t>
  </si>
  <si>
    <t>Complete the Supplier Governance tab.
Complete columns H to M of the Risk Log tab as per guidance below.</t>
  </si>
  <si>
    <t>NHS Digital reviewing and completing the assurance sections within the spreadsheet</t>
  </si>
  <si>
    <t>Complete columns N to R of the Risk Log tab as per guidance below.</t>
  </si>
  <si>
    <t>A supplier using the Risk Log template to create their own set of risks</t>
  </si>
  <si>
    <t>Complete columns A to M of the Risk Log tab as per guidance below.</t>
  </si>
  <si>
    <t>A Supplier is: Any organisation or group whom are responsible for the delivery of Healthcare software into the NHS (within England). They could be internal or external to the NHS.</t>
  </si>
  <si>
    <t>General Guidance on Governance</t>
  </si>
  <si>
    <t>Suppliers are required to complete their section of the Supplier Governance tab when using the Risk Log.
NHS England are required to complete their section(s) of Supplier Governance following review of the supplier submission.</t>
  </si>
  <si>
    <t>Use of RAW Governance TAB is reserved for use by NHS England. It is required when risks are being identified as part of a workshop. It details the attendees and confirms approval that the set of risks identified are complete and correct and can be used as a template for suppliers to complete.</t>
  </si>
  <si>
    <t xml:space="preserve">Guidance on Filling Out the Risk Log </t>
  </si>
  <si>
    <t>Field/Column Descriptor</t>
  </si>
  <si>
    <t>To Be Completed by 
N - NHS Digital
S - Supplier 
F - Formula</t>
  </si>
  <si>
    <t>Column Type 
F - Free Text
P - Pick List 
C - Calculated</t>
  </si>
  <si>
    <t>Additional Information</t>
  </si>
  <si>
    <t>P</t>
  </si>
  <si>
    <t>If the Supplier for whom the Risk Log is being prepared has been assessed for a QMM score - the appropriate value should be selected from the drop-down. If no QMM has been assessed this field should be left at "0".</t>
  </si>
  <si>
    <t>If the programme has elected to set a risk threshold - the appropriate value should be selected.  If not, the field should be left a "0".</t>
  </si>
  <si>
    <t>Programme Name</t>
  </si>
  <si>
    <t>F</t>
  </si>
  <si>
    <t>C</t>
  </si>
  <si>
    <t>This field will be populated from the RAW Governance (NHS) tab.</t>
  </si>
  <si>
    <t xml:space="preserve">This field can be used to indicate the phase of the programme to be reviewed.  </t>
  </si>
  <si>
    <t>Risk ID</t>
  </si>
  <si>
    <t>N*</t>
  </si>
  <si>
    <t xml:space="preserve">The Unique Identifier for given risk. 
N* - It is possible that a supplier may identify an unwanted cause and/or effect in which case they should add these to the spreadsheet. If a supplier adds an additional risk then they must append with the abbreviation 'SUPP'   E.g. SCR00010SUPP where SCR is a descriptor of the set of risks that has been added to. </t>
  </si>
  <si>
    <t>Used to categorise risks by the product component.  This will vary according to the product under review.  Different types of programme are likely to require different sets of groupings.</t>
  </si>
  <si>
    <t>Unwanted Effect/Outcome Description</t>
  </si>
  <si>
    <t xml:space="preserve">Describe the unwanted effect that relates to service/system release being risk assessed.
</t>
  </si>
  <si>
    <t>Primary Area of Impact</t>
  </si>
  <si>
    <t xml:space="preserve">The area where the impact of the unwanted effect is the greatest.
</t>
  </si>
  <si>
    <t>Primary Impact Rating</t>
  </si>
  <si>
    <t>The Impact rating should the unwanted effect occur. Consider the scale of how bad things could be when identifying the impact, this will ensure consistency across the identified risks. Please use the Impact Scales tab for guidance.
If the supplier feels that the impact rating is not appropriate  when considering their use of the service then they should select the most appropriate value and highight that this has been changed.</t>
  </si>
  <si>
    <t>Clinical Risk</t>
  </si>
  <si>
    <t xml:space="preserve">"Y" if there is a clinical risk associated with this outcome. The risk </t>
  </si>
  <si>
    <t>Cause</t>
  </si>
  <si>
    <t xml:space="preserve">Describe the cause or causes that would produce the unwanted effect.
There will often be multiple potential causes for each unwanted effect/outcome. There should be a separate line for each cause/effect combination, so that all necessary mitigations can be identified.  Even if two impacts would be addressed by the same mitigation, </t>
  </si>
  <si>
    <t>Cause Likelihood</t>
  </si>
  <si>
    <t>S*</t>
  </si>
  <si>
    <t>Identify the likelihood of the unwanted effect occurring prior to applying any controls/mitigations. If there are no existing controls in place then the supplier MUST set likelihood to at least a value of 3 (in some cases NHS England may identify these and include them already filled out in the template).
If NHS Digital can identify this during the original workshop then they may include entries in this cell .
A table of likelihood ratings is below on this tab.</t>
  </si>
  <si>
    <t>Justification of Cause Likelihood Rating</t>
  </si>
  <si>
    <r>
      <rPr>
        <sz val="12"/>
        <color rgb="FF333333"/>
        <rFont val="Arial"/>
      </rPr>
      <t xml:space="preserve">Add the rationale for the likelihood score supplied. This could be for example that functionality exists and controls are already in place or that the system does not support functionality to cause the unwanted effect. 
You </t>
    </r>
    <r>
      <rPr>
        <b/>
        <sz val="12"/>
        <color rgb="FF333333"/>
        <rFont val="Arial"/>
      </rPr>
      <t xml:space="preserve">must not </t>
    </r>
    <r>
      <rPr>
        <sz val="12"/>
        <color rgb="FF333333"/>
        <rFont val="Arial"/>
      </rPr>
      <t>use the controls you plan to put in place as justification in this cell, this is all about existing controls not future controls or mitigations.
If NHS Digital have identified the Cause Likelihood then this will also be completed by NHS England.</t>
    </r>
  </si>
  <si>
    <t>Overall Risk Score (Pre-Mitigation)</t>
  </si>
  <si>
    <t>Overall Risk Score (Pre-Mitigation): This is calculated  as Primary Impact Rating x Cause Likelihood.  This is the score of the risk prior to the Supplier applying any controls.</t>
  </si>
  <si>
    <t xml:space="preserve">Supplier Mitigation detail required?
</t>
  </si>
  <si>
    <t>If the Overall Risk Score (Pre-Mitigation) is the same or higher than the Programme Risk Threshold displays "Y" to indicate that the Supplier must provide the details of their mitigation plan for the risk.</t>
  </si>
  <si>
    <t>Supplier Internal Mitigations</t>
  </si>
  <si>
    <t>S</t>
  </si>
  <si>
    <t>If there is a "Y" in Supplier Mitigation detail required? Column - the Supplier must add the details of the controls that will be put in place to mitigate the unwanted effect and/or its cause.</t>
  </si>
  <si>
    <t>Post Mitigation Likelihood</t>
  </si>
  <si>
    <t>If there is a "Y" in Supplier Mitigation detail required? Column - identify the likelihood of the unwanted effect / cause occurring once controls have been put in place. This will form part of the input into the residual risk score.
A table of likelihood interpretations is available further down on this tab.</t>
  </si>
  <si>
    <t>Residual Score</t>
  </si>
  <si>
    <t>A cell using formula to calculate the residual score (Primary Impact Rating x Post Mitigation Likelihood).</t>
  </si>
  <si>
    <t>The value (Y/N) is determined by the Overall Risk Score (Pre-Mitigation) when compared to the suppliers QMM rating. If QMM has not been applied within the project then all risks fall within scope of assurance.
The value of 'Supplier Mitigation Required' will also determine this value. If set to 'N' then this column value will also be 'N'.</t>
  </si>
  <si>
    <t>Assigned Assurance Group</t>
  </si>
  <si>
    <t xml:space="preserve">Primarily the assurance activities will be undertaken by SA however there are some assurance activities that will be assigned to other stakeholders or maybe one or more stakeholder. E.g. Training is a programme assurance activity.  </t>
  </si>
  <si>
    <r>
      <rPr>
        <sz val="12"/>
        <color theme="1"/>
        <rFont val="Arial"/>
        <family val="2"/>
      </rPr>
      <t>Select the most suitable option from the Pick List. If there is no suitable match on the list then choose 'Other' and elaborate in the next column.  If you feel that there should be additional selections then please email</t>
    </r>
    <r>
      <rPr>
        <sz val="12"/>
        <color rgb="FFFF0000"/>
        <rFont val="Arial"/>
        <family val="2"/>
      </rPr>
      <t xml:space="preserve"> </t>
    </r>
    <r>
      <rPr>
        <b/>
        <sz val="12"/>
        <color rgb="FF045DB8"/>
        <rFont val="Arial"/>
        <family val="2"/>
      </rPr>
      <t>assurance@nhs.net</t>
    </r>
    <r>
      <rPr>
        <sz val="12"/>
        <color rgb="FFFF0000"/>
        <rFont val="Arial"/>
        <family val="2"/>
      </rPr>
      <t xml:space="preserve"> </t>
    </r>
    <r>
      <rPr>
        <sz val="12"/>
        <color theme="1"/>
        <rFont val="Arial"/>
        <family val="2"/>
      </rPr>
      <t>to request that the pick list be updated to include your recommendation.</t>
    </r>
  </si>
  <si>
    <t>Elaboration</t>
  </si>
  <si>
    <t>Provide further elaboration on the high level assurance action you have identified. E.g. Provide further detail on the witness test activities you wish to undertake.  Further detailed elaboration on the specific tasks must be recorded where you are tracking progress.</t>
  </si>
  <si>
    <t>Confirmation from the NHSE assurer that the mitigation is in place.</t>
  </si>
  <si>
    <t>N* - Whilst these are, by default, for NHS England to complete - it is possible that the supplier may identify an unwanted effect/cause that has not been listed. In this event the Supplier should complete these cells. 
If there is specific guidance for a supplier to follow for a given cell then this is explicitly stated in the Additional Information section of the table above.</t>
  </si>
  <si>
    <t>S* - This cell will be completed by the Supplier, by default, however NHS England may complete this field during the initial internal workshops. If the supplier feels an NHS England entry in this field needs updating then they may do so.</t>
  </si>
  <si>
    <t>Likelihood Interpretations (Source: DCB0129)</t>
  </si>
  <si>
    <t>Likelihood Category (Score)</t>
  </si>
  <si>
    <t>Interpretation</t>
  </si>
  <si>
    <t>Very high  (5)</t>
  </si>
  <si>
    <t>Certain or almost certain; highly likely to occur</t>
  </si>
  <si>
    <t>High (4)</t>
  </si>
  <si>
    <t>Not certain but very possible; reasonably expected to occur in the majority of cases</t>
  </si>
  <si>
    <t>Medium (3)</t>
  </si>
  <si>
    <t>Possible</t>
  </si>
  <si>
    <t>Low (2)</t>
  </si>
  <si>
    <t>Could occur but in the great majority of occasions will not</t>
  </si>
  <si>
    <t>Very low (1)</t>
  </si>
  <si>
    <t>Negligible or nearly negligible possibility of occurring</t>
  </si>
  <si>
    <t xml:space="preserve">Assurance Group Interpretations </t>
  </si>
  <si>
    <t>Group</t>
  </si>
  <si>
    <t>Solution Assurance will undertake the assurance to mitigate the risk.
SME includes Functional Test Assurance, Non-Functional Test Assurance and Data Assurance.</t>
  </si>
  <si>
    <t>A programme resource will undertake the assurance to mitigate the risk. SME includes Business Process, System Architecture, Information Governance and Training.</t>
  </si>
  <si>
    <t>CSG will undertake  assurance to mitigate the identified risk.
SME includes assurance to clinical safety standards.</t>
  </si>
  <si>
    <t>Service management will undertake assurance to mitigate the identified risk.
SME includes change management, service management, incident management and service readiness.</t>
  </si>
  <si>
    <t>Cyber will undertake assurance to mitigate the identified risk.
SME includes assurance to system vulnerabilities and evaluation of penetration test reports.</t>
  </si>
  <si>
    <t>Other</t>
  </si>
  <si>
    <t>Not defined or a collection of those groups listed above will be required to collaborate in assurance activities.</t>
  </si>
  <si>
    <t>Programme Name:</t>
  </si>
  <si>
    <t>Find the Right Service (FtRS)</t>
  </si>
  <si>
    <t>Phase:</t>
  </si>
  <si>
    <t>This section is to be completed by the connecting party and applies to all endpoints.</t>
  </si>
  <si>
    <t>Unwanted Effect</t>
  </si>
  <si>
    <t>Assurance</t>
  </si>
  <si>
    <t>Risk Id</t>
  </si>
  <si>
    <t>Clinical Risk (Y/N)</t>
  </si>
  <si>
    <t>Cause Likelihood 
(1-5)</t>
  </si>
  <si>
    <t>Justification of Cause
Likelihood Rating</t>
  </si>
  <si>
    <t>Overall Risk Score
(pre-mitigation)
Calculated</t>
  </si>
  <si>
    <t>Supplier Mitigation detail required?
Calculated</t>
  </si>
  <si>
    <t>Residual Score
Calculated</t>
  </si>
  <si>
    <t>In scope for assurance (Y/N)
Calculated</t>
  </si>
  <si>
    <t>Elaboration - Assurance Mitigation Detail</t>
  </si>
  <si>
    <t>DosSearchAPI-Core-001</t>
  </si>
  <si>
    <t>Authorisation</t>
  </si>
  <si>
    <t>An authorised Application user does not have access to Directory of Services Service Search -ODS API/ Triage Code /</t>
  </si>
  <si>
    <t>Connecting system has not applied appropriate access controls before querying the Service Search byODS Code/ TriageCode/SearchbyODSCode or ServiceID combination API
Authentication method/token handling approach should be shared by the consuming systems (e.g. preventing token leakage/misuse and ensuring tokens are validated and rotated appropriately).</t>
  </si>
  <si>
    <t>DosSearchAPI-Core-002</t>
  </si>
  <si>
    <t>An unauthorised user gains access to the Directory of Services Search API due to inadequate authentication or access controls, resulting in potential disclosure of service information.</t>
  </si>
  <si>
    <t>Connecting system has not applied appropriate access controls before querying the SearchService Search byODSCode/ TriageCode/SearchbyODSCode or ServiceID combination .This query should result in 401 error should be returned in FHIR format via the Operation Outcome resource (Access token missing, invalid &amp; expired)
Authentication method/token handling approach should be shared by the consuming systems (e.g. preventing token leakage/misuse and ensuring tokens are validated and rotated appropriately).</t>
  </si>
  <si>
    <t>DosSearchAPI-Core-003</t>
  </si>
  <si>
    <t>V&amp;P</t>
  </si>
  <si>
    <t>End user experiencing performance issues that are serious enough to render the system unusable.</t>
  </si>
  <si>
    <t>System/Solution Integrity</t>
  </si>
  <si>
    <t>Performance issues with the system.</t>
  </si>
  <si>
    <t>DosSearchAPI-Core-004</t>
  </si>
  <si>
    <t>RFO</t>
  </si>
  <si>
    <t>System is unavailable.</t>
  </si>
  <si>
    <t>The solution is not resilient:
 - Resilience / Failover
      - Identification of any single points of failure
      - Load balancing design and failure scenarios
 - Backup and Recovery
 - Disaster Recovery</t>
  </si>
  <si>
    <t>DosSearchAPI-Core-005</t>
  </si>
  <si>
    <t>The system is experiencing problems but the user has no visibility of this.</t>
  </si>
  <si>
    <t>Alerting and monitoring is either not present or not fit for purpose.</t>
  </si>
  <si>
    <t>DosSearchAPI-Core-006</t>
  </si>
  <si>
    <t>The system has not deployed correctly.</t>
  </si>
  <si>
    <t>Poor transition / deployment plans.</t>
  </si>
  <si>
    <t>QMM Threshold
All Risks with Pre-Mitigation Score = or &gt;:</t>
  </si>
  <si>
    <t>Programme Risk Threshold:</t>
  </si>
  <si>
    <t>DosSearchAPI-ODS-001</t>
  </si>
  <si>
    <t>Error Handling</t>
  </si>
  <si>
    <t>Insufficient Error Handling and validations : Supplier system fails to handle errors (Invalid ODS code, blank ods code, service not available etc) inputs or exceptions from the Directory of Services Search -ODS API gracefully, resulting in unhandled exceptions, application crashes, inconsistent states or unexpected behaviour.</t>
  </si>
  <si>
    <t xml:space="preserve">Unsuitable System Design
Inadequate business processes
Bugs/Issues with the functionality
All the error codes (400,401,503,500 etc ) should be logged for investigation and resolution. https://digital.nhs.uk/developer/api-catalogue/directory-of-services-search-api/#get-/Organization
</t>
  </si>
  <si>
    <t>DosSearchAPI-ODS-002</t>
  </si>
  <si>
    <t xml:space="preserve">Failure to log and track errors for troubleshooting ,analysis to support detection of misuse and improve operational resilience.
Example -High request rates , repeated failures </t>
  </si>
  <si>
    <t xml:space="preserve">Monitoring &amp; Logging not in place.
</t>
  </si>
  <si>
    <t>DosSearchAPI-ODS-003</t>
  </si>
  <si>
    <t>Search Parameter  (ODS Code)</t>
  </si>
  <si>
    <t>Response returned from the search query request does not include the required Organisation details including endpoints managed by the organisation and in the specified format .
For guidance https://digital.nhs.uk/developer/api-catalogue/directory-of-services-search-api/content#get-/Organization</t>
  </si>
  <si>
    <t xml:space="preserve">Incorrect data returned by connecting system i.e. structure correct, data incorrect.
</t>
  </si>
  <si>
    <t>DosSearchAPI-ODS-004</t>
  </si>
  <si>
    <t>System</t>
  </si>
  <si>
    <t>Supplier system not resilient to changes in API specifications or requirements, resulting in service disruptions or data parsing errors.</t>
  </si>
  <si>
    <t xml:space="preserve">No change management process.
Supplier contact details not up to date.
</t>
  </si>
  <si>
    <t>DosSearchAPI-TC-001</t>
  </si>
  <si>
    <t>Business Outcome</t>
  </si>
  <si>
    <t>The connecting system fails to correctly display all relevant services when catch-all search logic is invoked (due to invalid SG/SD/Dx combination) resulting in incomplete or misleading service recommendations.</t>
  </si>
  <si>
    <t>Unsuitable System Design
Connecting system not developed as per the spec
https://digital.nhs.uk/developer/api-catalogue/directory-of-services-search-api/content#post-/HealthcareService/$search-by-triage-code</t>
  </si>
  <si>
    <t>DosSearchAPI-TC-002</t>
  </si>
  <si>
    <r>
      <rPr>
        <sz val="10"/>
        <color rgb="FF000000"/>
        <rFont val="Arial"/>
      </rPr>
      <t xml:space="preserve">Lack of informative error messages or validations in the supplier system, leading to user confusion, failed searches, and an increased risk of user error for all the below </t>
    </r>
    <r>
      <rPr>
        <b/>
        <sz val="10"/>
        <color rgb="FF000000"/>
        <rFont val="Arial"/>
      </rPr>
      <t>mandatory</t>
    </r>
    <r>
      <rPr>
        <sz val="10"/>
        <color rgb="FF000000"/>
        <rFont val="Arial"/>
      </rPr>
      <t xml:space="preserve"> fields to be supplied in the request :
1.Invalid Latitude value
2.Invalid Longitude value
3.Invalid patient age value
4.Invalid patient age code
5.Invalid patient -birthsex code
6.Invalid Disposition code
7.Invalid SG Code format
8.Invalid SD Code format
9.Missing required headers</t>
    </r>
  </si>
  <si>
    <t>Unsuitable System Design
Error messages are not prominently displayed
Error messages aren't clear or is solely 400 error code , and not error messages returned in the response by DOS
Error messages do not give clear advice/instructions to the user
Bugs/Issues with the functionality.
For valid formats please refer 
https://digital.nhs.uk/developer/api-catalogue/directory-of-services-search-api/content#post-/HealthcareService/$search-by-triage-code</t>
  </si>
  <si>
    <t>DosSearchAPI-TC-003</t>
  </si>
  <si>
    <r>
      <rPr>
        <sz val="10"/>
        <color rgb="FF000000"/>
        <rFont val="Arial"/>
      </rPr>
      <t xml:space="preserve">Lack of informative error messages or validations in the supplier system, leading to user confusion for all the below </t>
    </r>
    <r>
      <rPr>
        <b/>
        <sz val="10"/>
        <color rgb="FF000000"/>
        <rFont val="Arial"/>
      </rPr>
      <t>non- mandatory</t>
    </r>
    <r>
      <rPr>
        <sz val="10"/>
        <color rgb="FF000000"/>
        <rFont val="Arial"/>
      </rPr>
      <t xml:space="preserve"> field to be supplied in the request :
1.Invalid GP practice code format
</t>
    </r>
  </si>
  <si>
    <t>DosSearchAPI-TC-004</t>
  </si>
  <si>
    <t>Healthcare services with special opening arrangements around bank holidays with periods of unavailability are not displayed correctly resulting in an unsuitable service being advised</t>
  </si>
  <si>
    <t>Unsuitable System Design
Testing used test data that does not cover live like scenarios</t>
  </si>
  <si>
    <t>DosSearchAPI-TC-005</t>
  </si>
  <si>
    <t>Insufficient Error Handling: Supplier system fails to handle errors or exceptions from the DOS search API gracefully, resulting in unhandled exceptions, application crashes, or inconsistent states.</t>
  </si>
  <si>
    <t>Unsuitable System Design
Inadequate business processes
Bugs/Issues with the functionality
All error codes must be tested and demonstrated (400,401,403,429,500,501,503 )as to how they are handled by the connecting system.
For guidance- https://digital.nhs.uk/developer/api-catalogue/directory-of-services-search-api/content#post-/HealthcareService/$search-by-triage-code</t>
  </si>
  <si>
    <t>DosSearchAPI-TC-006</t>
  </si>
  <si>
    <t>Failure to log and track errors for troubleshooting and analysis.</t>
  </si>
  <si>
    <t>Unsuitable System Design
Bugs/Issues with the functionality</t>
  </si>
  <si>
    <t>DosSearchAPI-TC-007</t>
  </si>
  <si>
    <t>GP Restriction logic is not implemented correctly example connecting system omits GP values resulting in a risk of not displaying available services and potential clinical safety concerns</t>
  </si>
  <si>
    <t>DosSearchAPI-TC-008</t>
  </si>
  <si>
    <t>Search Parameter</t>
  </si>
  <si>
    <t>Connecting system fails to apply end user roles failing in receiving results that are appropriate for the role's clinical need.</t>
  </si>
  <si>
    <t>Unsuitable System Design , no agreed role information is passed in the request.
Bugs/Issues with the functionality</t>
  </si>
  <si>
    <t>DosSearchAPI-TC-009</t>
  </si>
  <si>
    <t>Information returned by the API is displayed incompletely or incorrectly by the connecting system, causing users to miss important service details and increasing the risk of inappropriate service selection.</t>
  </si>
  <si>
    <t>Unsuitable system design , not displaying all the information brought back by the API ,for example:
Service ID
Service name/type
Service category
Provider organisation
Contact details
Opening times
Referral information
Eligibility criteria
Capacity information
Endpoints
Location references</t>
  </si>
  <si>
    <t>DosSearchAPI-SID-001</t>
  </si>
  <si>
    <t>The connecting system fails to correctly display all the active services for the ODS Code supplied resulting in incomplete or misleading service recommendations.</t>
  </si>
  <si>
    <t>Unsuitable System Design
Connecting system not developed as per the spec
https://digital.nhs.uk/developer/api-catalogue/directory-of-services-search-api/content#get-/HealthcareService</t>
  </si>
  <si>
    <t>DosSearchAPI-SID-002</t>
  </si>
  <si>
    <t>The connecting system fails to correctly display the single active service for the Service ID supplied resulting in incomplete or misleading service recommendation.</t>
  </si>
  <si>
    <t>DosSearchAPI-SID-003</t>
  </si>
  <si>
    <t xml:space="preserve">Lack of informative message when an Invalid Service ID is supplied in the request </t>
  </si>
  <si>
    <t>Unsuitable System Design
Connecting system not developed as per the spec which specifies 404 No active service found 
https://digital.nhs.uk/developer/api-catalogue/directory-of-services-search-api/content#get-/HealthcareService</t>
  </si>
  <si>
    <t>DosSearchAPI-SID-004</t>
  </si>
  <si>
    <t>System does not prevent or inform users when both ODS Code and Service ID are entered in the same search request.</t>
  </si>
  <si>
    <t>Unsuitable System Design
Connecting system not developed as per the spec  (400 along with meaningful message )
https://digital.nhs.uk/developer/api-catalogue/directory-of-services-search-api/content#get-/HealthcareService</t>
  </si>
  <si>
    <t>DosSearchAPI-SID-005</t>
  </si>
  <si>
    <t xml:space="preserve">Insufficient validation and absence of user-facing informative messages for the scenarios below can lead to incomplete search results, causing delays in identifying and suggesting appropriate services.
Missing both organization.identifier and _id query parameters
Missing | separator in organization.identifier
Invalid identifier system (not https://fhir.nhs.uk/Id/ods-organization-code)
Invalid ODS code format (must be 5-12 alphanumeric characters)
Invalid UUID format in _id
Missing or unrecognised referral-function header when using _id
</t>
  </si>
  <si>
    <t>Unsuitable System Design
Connecting system not developed as per the spec  (400 along with meaningful message or validation )
https://digital.nhs.uk/developer/api-catalogue/directory-of-services-search-api/content#get-/HealthcareService</t>
  </si>
  <si>
    <t>DosSearchAPI-SID-006</t>
  </si>
  <si>
    <t>Unsuitable System Design
Inadequate business processes
Bugs/Issues with the functionality
All error codes must be tested and demonstrated (400,401,403,404,429,500,501,503 )as to how they are handled by the connecting system.
For guidance- https://digital.nhs.uk/developer/api-catalogue/directory-of-services-search-api/content#get-/HealthcareService</t>
  </si>
  <si>
    <t>DosSearchAPI-SID-007</t>
  </si>
  <si>
    <t>Unsuitable System Design
Testing used test data that does not cover live like scenarios and opening time Semantics provided in the spec 
https://digital.nhs.uk/developer/api-catalogue/directory-of-services-search-api/content#get-/HealthcareService</t>
  </si>
  <si>
    <t>DosSearchAPI-SID-008</t>
  </si>
  <si>
    <t>Unsuitable system design , not displaying all the information brought back by the API ,for example:
HealthcareService
QuestionnaireResponse
Schedule
Slot
Location
Endpoint
Organization etc</t>
  </si>
  <si>
    <t>DosSearchAPI-SID-009</t>
  </si>
  <si>
    <t>DosSearchAPI-SID-010</t>
  </si>
  <si>
    <t>Incorrect interpretation of DoS Search API opening time resources resulting in inaccurate service availability presentation</t>
  </si>
  <si>
    <t>Connecting party may not correctly implement the opening time processing rules defined for the DoS Search API. Fails to correctly apply the precedence of availableTime, notAvailable, date-specific Slot resources, and public holiday rules when determining a service's actual availability.
Incorrect display of resources using, or presenting service opening times that differ from those intended by the Directory of Services</t>
  </si>
  <si>
    <t>Guidance on Impact Scales</t>
  </si>
  <si>
    <t>You should use the impact scales to derive the Primary Impact Rating of the unwanted effect recorded on the Risk Log tab.</t>
  </si>
  <si>
    <t>Use the table below to identify the highest Impact Level that contains one or more statements that match the impact of the unwanted effect. This impact level should be used as the Primary Impact Rating.</t>
  </si>
  <si>
    <t>You are expected to contextualise the statements in the table with the unwanted effect.</t>
  </si>
  <si>
    <t>Important note</t>
  </si>
  <si>
    <t xml:space="preserve">The clinical impact definitions listed below are taken from DCB0129 and are maintained within that standard. </t>
  </si>
  <si>
    <t>Please ensure there have been no updates to the standard before using the definitions listed below to rate risks where Clinical is the primary area of impact.</t>
  </si>
  <si>
    <t> </t>
  </si>
  <si>
    <t>Impact Level 1</t>
  </si>
  <si>
    <t>Impact Level 2</t>
  </si>
  <si>
    <t>Impact Level 3</t>
  </si>
  <si>
    <t>Impact Level 4</t>
  </si>
  <si>
    <t>Impact Level 5</t>
  </si>
  <si>
    <t>Failure to meet a functional business requirement/user need, resulting in a technical issue, no impact to any programme or business objectives or operational goals, no change/workaround required.</t>
  </si>
  <si>
    <t>Failure to meet a functional business requirement/user need, resulting in failure to meet programme or business objectives or operational goals, still within acceptable limits, no changes/workaround required</t>
  </si>
  <si>
    <t>Failure to meet a functional business requirement/user need, resulting in failure to meet programme or business objectives or operational goals, requiring moderate changes/workaround to accommodate</t>
  </si>
  <si>
    <t>Failure to meet a functional business requirement/user need, resulting in failure to meet programme or business objectives or operational goals, requiring significant changes/workaround to accommodate</t>
  </si>
  <si>
    <t>Failure to meet a functional business requirement/user need, resulting in failure to meet programme or business objectives or operational goals, requires significant changes to accommodate, there are no workarounds.</t>
  </si>
  <si>
    <t>Technical/Business and Operational Goals - Local Only</t>
  </si>
  <si>
    <t>Failure to meet a functional business requirement/user need, resulting in failure to meet programme or business objectives or operational goals, moderate changes/workaround required to one or more of the National Systems</t>
  </si>
  <si>
    <t>Failure to meet a functional business requirement/user need, resulting in failure to meet programme or business objectives or operational goals, significant change(s) required to one or more of the National Systems. No workaround available</t>
  </si>
  <si>
    <t xml:space="preserve">Technical/Business and Operational Goals - National Scope </t>
  </si>
  <si>
    <t>Programme or Care Org budget unaffected</t>
  </si>
  <si>
    <t xml:space="preserve">Programme or Care Org budget impacted by up to +10% </t>
  </si>
  <si>
    <t>Programme or Care Org budget impacted by +11-50%</t>
  </si>
  <si>
    <t xml:space="preserve">Programme or Care Org budget impacted by +51-100% </t>
  </si>
  <si>
    <t xml:space="preserve">Programme or Care Org budget impacted by &gt;100% </t>
  </si>
  <si>
    <t>Cost</t>
  </si>
  <si>
    <t>No programme delay, outside planned contingency or workarounds</t>
  </si>
  <si>
    <t>Programme delay by up to +10% on plan</t>
  </si>
  <si>
    <t>Programme delay by +11-50% on plan</t>
  </si>
  <si>
    <t>Programme delay by +51-100% on plan</t>
  </si>
  <si>
    <t>Programme delay by &gt;100% on plan</t>
  </si>
  <si>
    <t>Schedule</t>
  </si>
  <si>
    <t>Solution design or implementation results in a non-functional issue. The problem is rare and causes minimal loss of time. Minor cosmetic or consistency issue. Examples include but are not limited to; volume and performance, resilience, accessibility, and general readiness for operation.</t>
  </si>
  <si>
    <t>Solution design or implementation results in a non-functional issue. The problem is exhibited as a failure to meet programme or business objectives or operational goals, still within acceptable limits, no changes/workaround required.  Examples include but are not limited to; volume and performance, resilience, accessibility, and general readiness for operation.</t>
  </si>
  <si>
    <t>Solution design or implementation results in a non-functional issue.  The problem is exhibited as a failure to meet programme or business objectives or operational goals, requiring moderate changes/workaround to accommodate. Examples include but are not limited to; volume and performance, resilience, accessibility, and general readiness for operation.</t>
  </si>
  <si>
    <t>Solution design or implementation results in a non-functional issue.  The problem is exhibited as a failure to meet programme or business objectives or operational goals, requiring significant changes/workaround to accommodate.  Examples include but are not limited to; volume and performance, resilience, accessibility, and general readiness for operation.</t>
  </si>
  <si>
    <t>Solution design or implementation results in a non-functional issue.  The problem is exhibited as a failure to meet programme or business objectives or operational goals, requires significant changes to accommodate, there are no workarounds.  Examples include but are not limited to; volume and performance, resilience, accessibility, and general readiness for operation.</t>
  </si>
  <si>
    <t>Quality</t>
  </si>
  <si>
    <t>Users remain happy with the system</t>
  </si>
  <si>
    <t>Users will be slightly irritated by the problem.</t>
  </si>
  <si>
    <t>Users will become unsatisfied with the system.</t>
  </si>
  <si>
    <t>User will be expecting problems to occur thus causing reputational damage</t>
  </si>
  <si>
    <t>The user is unable or unwilling to use the system. Complete dissatisfaction.</t>
  </si>
  <si>
    <t>Reputation</t>
  </si>
  <si>
    <t>Localised minor data quality issue, no impact to any programme or business objectives or operational goals, no change/workaround required</t>
  </si>
  <si>
    <t>Localised minor data quality issue, resulting in failure to meet programme or business objectives or operational goals, still within acceptable limits, no changes/workaround required</t>
  </si>
  <si>
    <t>Localised moderate data quality issue, resulting in failure to meet programme or business objectives or operational goals, requiring minor changes/workaround to accommodate</t>
  </si>
  <si>
    <t>Localised significant data quality issue, resulting in failure to meet programme or business objectives or operational goals, requiring extensive changes/workaround to accommodate</t>
  </si>
  <si>
    <t>Data quality issue affecting centrally stored data or data consumed by other systems resulting in failure to meet programme or business objectives or operational goals, requires change/workaround to accommodate</t>
  </si>
  <si>
    <t>Data Quality/Business and Operational Goals - Local and National</t>
  </si>
  <si>
    <t>Moderate technical or data quality issue, resulting in failure to meet programme or business objectives or operational goals, requiring minor changes/workaround prior to secondary use of the dataset</t>
  </si>
  <si>
    <t>Significant technical or data quality issue, resulting in failure to meet programme or business objectives or operational goals, requiring extensive changes/workaround prior to secondary use of the dataset</t>
  </si>
  <si>
    <t>Catastrophic technical or data quality issue, resulting in failure to meet programme or business objectives or operational goals, no change/workaround available. Unable to use the dataset for secondary uses</t>
  </si>
  <si>
    <t>Data Quality/Business and Operational Goals - Secondary Usel</t>
  </si>
  <si>
    <t>Breach of confidentiality for personal data, only a single data subject affected.</t>
  </si>
  <si>
    <t>Breach of confidentiality for personal data &lt;10 data subjects impacted</t>
  </si>
  <si>
    <t>Breach of confidentiality for personal data &lt;50 data subjects impacted</t>
  </si>
  <si>
    <t>Breach of confidentiality for personal data for up to 100 data subjects impacted
OR
Breach of confidentiality for sensitive personal data for single data subject</t>
  </si>
  <si>
    <t>Breach of confidentiality for personal data for up to 1000 data subjects impacted
OR
Breach of confidentiality for sensitive personal data for more than a single data subject</t>
  </si>
  <si>
    <t>Confidentiality</t>
  </si>
  <si>
    <t>Minor data integrity ssue, no impact to any programme or business objectives or operational goals, no change/workaround required.</t>
  </si>
  <si>
    <t>Minor data integrity  issue, resulting in failure to meet programme or business objectives or operational goals, still within acceptable limits, no changes/workaround required.</t>
  </si>
  <si>
    <t>Moderate data integrity issue, resulting in failure to meet programme or business objectives or operational goals, requiring minor changes/workaround.</t>
  </si>
  <si>
    <t>Significant data integrity issue, resulting in failure to meet programme or business objectives or operational goals, requiring significant changes/workaround to accommodate</t>
  </si>
  <si>
    <t>Catastrophic data integrity issue, resulting in failure to meet programme or business objectives or operational goals, requires significant changes to accommodate, there are no workarounds</t>
  </si>
  <si>
    <t>Integrity</t>
  </si>
  <si>
    <t>Minor availability issue, no impact to any programme or business objectives or operational goals,</t>
  </si>
  <si>
    <t>Minor availability issue, still within acceptable limits and not impacting stakeholders</t>
  </si>
  <si>
    <t>Moderate availability issue, impacting stakeholders, service still within acceptable limits</t>
  </si>
  <si>
    <t>Significant availabilityy issue, bringing considerable inconvience to stakeholders, resulting in failure to meet programme or business objectives or operational goals.</t>
  </si>
  <si>
    <t>Catastrophic availability issue, bringing unacceptable inconvience to stakeholders, resulting in failure to meet programme or business objectives or operational goals.</t>
  </si>
  <si>
    <t>Availability</t>
  </si>
  <si>
    <t>Vulnerability discovered. Rated Low, remediation unlikely, mitigation provided. Residual risk accepted.</t>
  </si>
  <si>
    <t>Vulnerability discovered. Rated Medium, remediation unlikely, mitigation / workaround established. Residual risk accepted for private &amp; public beta, but long term solution required.</t>
  </si>
  <si>
    <t>Vulnerability discovered. Rated High, remediation unlikely in the short term, mitigation / workaround established. Residual risk accepted only for private beta, long term solution required before public beta.</t>
  </si>
  <si>
    <t>Vulnerability discovered. Rated High / Critical, remediation unlikely in the short term, mitigation / workaround not sufficient. Residual risk not accepted for private beta until quick fix is provided in lieu of a long term solution.</t>
  </si>
  <si>
    <t>Vulnerability discovered. Rated High / Critical, remediation unlikely in the short term, no adequate mitigation / workaround. No way forward until solution developed.</t>
  </si>
  <si>
    <t>Total No. of Risks</t>
  </si>
  <si>
    <t>SEVERITY</t>
  </si>
  <si>
    <t>NOT CLASSIFIED</t>
  </si>
  <si>
    <t>PRIMARY AREA OF IMPACT</t>
  </si>
  <si>
    <t>PRE-MITIGATION SCORE</t>
  </si>
  <si>
    <t>Between 1 and 3</t>
  </si>
  <si>
    <t>Between 4 and 7</t>
  </si>
  <si>
    <t>Between 8 and 14</t>
  </si>
  <si>
    <t>Between 15 and 19</t>
  </si>
  <si>
    <t>Between 20 and 25</t>
  </si>
  <si>
    <t>POST-MITIGATION SCORE</t>
  </si>
  <si>
    <t>&gt;15</t>
  </si>
  <si>
    <t>Needs to be zero for Beta</t>
  </si>
  <si>
    <t>&gt;10</t>
  </si>
  <si>
    <t>Needs to be zero for Go-Live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</si>
</sst>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font>
      <sz val="12"/>
      <color theme="1"/>
      <name val="Calibri"/>
      <family val="2"/>
      <scheme val="minor"/>
    </font>
    <font>
      <sz val="12"/>
      <color theme="1"/>
      <name val="Arial"/>
      <family val="2"/>
    </font>
    <font>
      <b/>
      <sz val="10"/>
      <color theme="1"/>
      <name val="Arial"/>
      <family val="2"/>
    </font>
    <font>
      <b/>
      <sz val="10"/>
      <name val="Arial"/>
      <family val="2"/>
    </font>
    <font>
      <b/>
      <sz val="12"/>
      <color rgb="FF000000"/>
      <name val="Arial"/>
      <family val="2"/>
    </font>
    <font>
      <sz val="12"/>
      <color rgb="FF000000"/>
      <name val="Arial"/>
      <family val="2"/>
    </font>
    <font>
      <sz val="12"/>
      <name val="Arial"/>
      <family val="2"/>
    </font>
    <font>
      <sz val="10"/>
      <name val="Arial"/>
      <family val="2"/>
    </font>
    <font>
      <sz val="12"/>
      <color rgb="FFFF0000"/>
      <name val="Arial"/>
      <family val="2"/>
    </font>
    <font>
      <sz val="10"/>
      <color rgb="FF0F0F0F"/>
      <name val="Arial"/>
      <family val="2"/>
    </font>
    <font>
      <sz val="10"/>
      <color rgb="FF000000"/>
      <name val="Arial"/>
      <family val="2"/>
    </font>
    <font>
      <sz val="10"/>
      <color rgb="FF000000"/>
      <name val="Calibri"/>
      <family val="2"/>
    </font>
    <font>
      <b/>
      <sz val="10"/>
      <color rgb="FF000000"/>
      <name val="Arial"/>
      <family val="2"/>
    </font>
    <font>
      <b/>
      <sz val="12"/>
      <color theme="1"/>
      <name val="Calibri"/>
      <family val="2"/>
      <scheme val="minor"/>
    </font>
    <font>
      <b/>
      <sz val="12"/>
      <color theme="0"/>
      <name val="Arial"/>
      <family val="2"/>
    </font>
    <font>
      <sz val="12"/>
      <color rgb="FF333333"/>
      <name val="Arial"/>
      <family val="2"/>
    </font>
    <font>
      <b/>
      <sz val="12"/>
      <color theme="1"/>
      <name val="Arial"/>
      <family val="2"/>
    </font>
    <font>
      <b/>
      <sz val="18"/>
      <color rgb="FF333333"/>
      <name val="Arial"/>
      <family val="2"/>
    </font>
    <font>
      <sz val="28"/>
      <color rgb="FF423FFF"/>
      <name val="Arial"/>
      <family val="2"/>
    </font>
    <font>
      <sz val="12"/>
      <color rgb="FFFF0000"/>
      <name val="Calibri"/>
      <family val="2"/>
      <scheme val="minor"/>
    </font>
    <font>
      <sz val="11"/>
      <color rgb="FF212121"/>
      <name val="Arial"/>
      <family val="2"/>
    </font>
    <font>
      <sz val="11"/>
      <color rgb="FF000000"/>
      <name val="Arial"/>
      <family val="2"/>
    </font>
    <font>
      <b/>
      <sz val="22"/>
      <color rgb="FF3830FF"/>
      <name val="Calibri"/>
      <family val="2"/>
      <scheme val="minor"/>
    </font>
    <font>
      <sz val="12"/>
      <color rgb="FF423FFF"/>
      <name val="Arial"/>
      <family val="2"/>
    </font>
    <font>
      <sz val="11"/>
      <color rgb="FF006100"/>
      <name val="Calibri"/>
      <family val="2"/>
      <scheme val="minor"/>
    </font>
    <font>
      <sz val="10"/>
      <color theme="1"/>
      <name val="Arial"/>
      <family val="2"/>
    </font>
    <font>
      <i/>
      <sz val="12"/>
      <color theme="1"/>
      <name val="Arial"/>
      <family val="2"/>
    </font>
    <font>
      <i/>
      <sz val="12"/>
      <color theme="1"/>
      <name val="Calibri"/>
      <family val="2"/>
      <scheme val="minor"/>
    </font>
    <font>
      <sz val="8"/>
      <name val="Calibri"/>
      <family val="2"/>
      <scheme val="minor"/>
    </font>
    <font>
      <b/>
      <sz val="24"/>
      <color theme="1"/>
      <name val="Calibri"/>
      <family val="2"/>
      <scheme val="minor"/>
    </font>
    <font>
      <b/>
      <sz val="16"/>
      <color theme="1"/>
      <name val="Calibri"/>
      <family val="2"/>
      <scheme val="minor"/>
    </font>
    <font>
      <b/>
      <sz val="16"/>
      <color rgb="FF423FFF"/>
      <name val="Arial"/>
      <family val="2"/>
    </font>
    <font>
      <sz val="12"/>
      <color rgb="FF000000"/>
      <name val="Calibri"/>
      <family val="2"/>
      <scheme val="minor"/>
    </font>
    <font>
      <sz val="12"/>
      <color rgb="FF000000"/>
      <name val="Calibri"/>
      <family val="2"/>
    </font>
    <font>
      <b/>
      <sz val="12"/>
      <color rgb="FF000000"/>
      <name val="Calibri"/>
      <family val="2"/>
    </font>
    <font>
      <sz val="12"/>
      <color rgb="FFFF0000"/>
      <name val="Calibri"/>
      <family val="2"/>
    </font>
    <font>
      <b/>
      <sz val="12"/>
      <color theme="1"/>
      <name val="Calibri"/>
      <family val="2"/>
    </font>
    <font>
      <b/>
      <sz val="16"/>
      <color theme="1"/>
      <name val="Arial"/>
      <family val="2"/>
    </font>
    <font>
      <b/>
      <u/>
      <sz val="12"/>
      <color theme="1"/>
      <name val="Arial"/>
      <family val="2"/>
    </font>
    <font>
      <sz val="11"/>
      <color theme="1"/>
      <name val="Arial"/>
      <family val="2"/>
    </font>
    <font>
      <b/>
      <sz val="22"/>
      <color theme="1"/>
      <name val="Calibri"/>
      <family val="2"/>
      <scheme val="minor"/>
    </font>
    <font>
      <b/>
      <sz val="22"/>
      <color theme="0"/>
      <name val="Calibri"/>
      <family val="2"/>
      <scheme val="minor"/>
    </font>
    <font>
      <b/>
      <sz val="18"/>
      <color theme="1"/>
      <name val="Arial"/>
      <family val="2"/>
    </font>
    <font>
      <b/>
      <sz val="24"/>
      <color theme="0"/>
      <name val="Calibri"/>
      <family val="2"/>
      <scheme val="minor"/>
    </font>
    <font>
      <b/>
      <sz val="14"/>
      <color theme="1"/>
      <name val="Arial"/>
      <family val="2"/>
    </font>
    <font>
      <b/>
      <sz val="12"/>
      <color rgb="FF045DB8"/>
      <name val="Arial"/>
      <family val="2"/>
    </font>
    <font>
      <b/>
      <sz val="16"/>
      <color theme="0"/>
      <name val="Arial"/>
      <family val="2"/>
    </font>
    <font>
      <sz val="16"/>
      <color theme="0"/>
      <name val="Arial"/>
      <family val="2"/>
    </font>
    <font>
      <sz val="16"/>
      <color theme="0"/>
      <name val="Calibri"/>
      <family val="2"/>
      <scheme val="minor"/>
    </font>
    <font>
      <sz val="12"/>
      <color rgb="FF333333"/>
      <name val="Arial"/>
    </font>
    <font>
      <b/>
      <sz val="12"/>
      <color rgb="FF333333"/>
      <name val="Arial"/>
    </font>
    <font>
      <sz val="10"/>
      <color rgb="FF000000"/>
      <name val="Arial"/>
    </font>
    <font>
      <b/>
      <sz val="10"/>
      <color rgb="FF000000"/>
      <name val="Arial"/>
    </font>
    <font>
      <sz val="10"/>
      <color theme="1"/>
      <name val="Arial"/>
    </font>
  </fonts>
  <fills count="27">
    <fill>
      <patternFill patternType="none"/>
    </fill>
    <fill>
      <patternFill patternType="gray125"/>
    </fill>
    <fill>
      <patternFill patternType="solid">
        <fgColor rgb="FF92D050"/>
        <bgColor rgb="FFFFC000"/>
      </patternFill>
    </fill>
    <fill>
      <patternFill patternType="solid">
        <fgColor rgb="FFFFFFFF"/>
        <bgColor rgb="FFFFFFFF"/>
      </patternFill>
    </fill>
    <fill>
      <patternFill patternType="solid">
        <fgColor rgb="FFC0C0C0"/>
        <bgColor rgb="FFC0C0C0"/>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
      <patternFill patternType="solid">
        <fgColor rgb="FFC6EFCE"/>
      </patternFill>
    </fill>
    <fill>
      <patternFill patternType="solid">
        <fgColor theme="0"/>
        <bgColor indexed="64"/>
      </patternFill>
    </fill>
    <fill>
      <patternFill patternType="solid">
        <fgColor theme="1" tint="0.34998626667073579"/>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indexed="64"/>
      </patternFill>
    </fill>
    <fill>
      <patternFill patternType="solid">
        <fgColor theme="1"/>
        <bgColor indexed="64"/>
      </patternFill>
    </fill>
    <fill>
      <patternFill patternType="solid">
        <fgColor theme="1"/>
        <bgColor rgb="FFDBE5F1"/>
      </patternFill>
    </fill>
    <fill>
      <patternFill patternType="solid">
        <fgColor theme="0" tint="-4.9989318521683403E-2"/>
        <bgColor indexed="64"/>
      </patternFill>
    </fill>
    <fill>
      <patternFill patternType="solid">
        <fgColor rgb="FF045DB8"/>
        <bgColor indexed="64"/>
      </patternFill>
    </fill>
    <fill>
      <patternFill patternType="solid">
        <fgColor rgb="FF71CCF0"/>
        <bgColor indexed="64"/>
      </patternFill>
    </fill>
    <fill>
      <patternFill patternType="solid">
        <fgColor rgb="FFFFB81C"/>
        <bgColor indexed="64"/>
      </patternFill>
    </fill>
    <fill>
      <patternFill patternType="solid">
        <fgColor rgb="FF023087"/>
        <bgColor indexed="64"/>
      </patternFill>
    </fill>
    <fill>
      <patternFill patternType="solid">
        <fgColor rgb="FFA9E1F6"/>
        <bgColor indexed="64"/>
      </patternFill>
    </fill>
    <fill>
      <patternFill patternType="solid">
        <fgColor rgb="FFA9E1F6"/>
        <bgColor rgb="FFFFC000"/>
      </patternFill>
    </fill>
    <fill>
      <patternFill patternType="solid">
        <fgColor rgb="FFFFD476"/>
        <bgColor indexed="64"/>
      </patternFill>
    </fill>
    <fill>
      <patternFill patternType="solid">
        <fgColor rgb="FFFFD476"/>
        <bgColor rgb="FFFFC000"/>
      </patternFill>
    </fill>
    <fill>
      <patternFill patternType="solid">
        <fgColor rgb="FFFFFFFF"/>
        <bgColor rgb="FF000000"/>
      </patternFill>
    </fill>
  </fills>
  <borders count="87">
    <border>
      <left/>
      <right/>
      <top/>
      <bottom/>
      <diagonal/>
    </border>
    <border>
      <left/>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style="thin">
        <color rgb="FF000000"/>
      </left>
      <right/>
      <top/>
      <bottom/>
      <diagonal/>
    </border>
    <border>
      <left style="medium">
        <color rgb="FF000000"/>
      </left>
      <right/>
      <top/>
      <bottom/>
      <diagonal/>
    </border>
    <border>
      <left style="thin">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000000"/>
      </left>
      <right/>
      <top style="medium">
        <color rgb="FF000000"/>
      </top>
      <bottom style="thin">
        <color rgb="FF000000"/>
      </bottom>
      <diagonal/>
    </border>
    <border>
      <left/>
      <right/>
      <top style="medium">
        <color rgb="FF000000"/>
      </top>
      <bottom/>
      <diagonal/>
    </border>
    <border>
      <left/>
      <right/>
      <top style="thin">
        <color indexed="64"/>
      </top>
      <bottom style="thin">
        <color indexed="64"/>
      </bottom>
      <diagonal/>
    </border>
    <border>
      <left style="thin">
        <color indexed="64"/>
      </left>
      <right/>
      <top/>
      <bottom/>
      <diagonal/>
    </border>
    <border>
      <left/>
      <right/>
      <top style="thin">
        <color rgb="FF000000"/>
      </top>
      <bottom/>
      <diagonal/>
    </border>
    <border>
      <left/>
      <right/>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top style="medium">
        <color rgb="FF000000"/>
      </top>
      <bottom style="thin">
        <color rgb="FF000000"/>
      </bottom>
      <diagonal/>
    </border>
    <border>
      <left style="thick">
        <color auto="1"/>
      </left>
      <right/>
      <top/>
      <bottom/>
      <diagonal/>
    </border>
    <border>
      <left/>
      <right style="medium">
        <color rgb="FF000000"/>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rgb="FF000000"/>
      </bottom>
      <diagonal/>
    </border>
    <border>
      <left style="thin">
        <color rgb="FF000000"/>
      </left>
      <right style="medium">
        <color rgb="FF000000"/>
      </right>
      <top/>
      <bottom style="medium">
        <color rgb="FF000000"/>
      </bottom>
      <diagonal/>
    </border>
    <border>
      <left/>
      <right style="thin">
        <color indexed="64"/>
      </right>
      <top/>
      <bottom/>
      <diagonal/>
    </border>
    <border>
      <left/>
      <right style="medium">
        <color rgb="FF000000"/>
      </right>
      <top style="medium">
        <color rgb="FF000000"/>
      </top>
      <bottom style="thin">
        <color rgb="FF000000"/>
      </bottom>
      <diagonal/>
    </border>
    <border>
      <left/>
      <right style="thin">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2">
    <xf numFmtId="0" fontId="0" fillId="0" borderId="0"/>
    <xf numFmtId="0" fontId="24" fillId="9" borderId="0" applyNumberFormat="0" applyBorder="0" applyAlignment="0" applyProtection="0"/>
  </cellStyleXfs>
  <cellXfs count="393">
    <xf numFmtId="0" fontId="0" fillId="0" borderId="0" xfId="0"/>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12" fillId="0" borderId="0" xfId="0" applyFont="1" applyAlignment="1">
      <alignment vertical="top" wrapText="1"/>
    </xf>
    <xf numFmtId="0" fontId="10" fillId="0" borderId="0" xfId="0" applyFont="1" applyAlignment="1">
      <alignment vertical="top" wrapText="1"/>
    </xf>
    <xf numFmtId="0" fontId="12" fillId="0" borderId="0" xfId="0" applyFont="1" applyAlignment="1">
      <alignment horizontal="left" vertical="center"/>
    </xf>
    <xf numFmtId="0" fontId="10" fillId="0" borderId="0" xfId="0" applyFont="1"/>
    <xf numFmtId="0" fontId="3" fillId="4" borderId="6" xfId="0" applyFont="1" applyFill="1" applyBorder="1" applyAlignment="1">
      <alignment horizontal="left" vertical="center" wrapText="1"/>
    </xf>
    <xf numFmtId="0" fontId="3" fillId="4" borderId="6" xfId="0" applyFont="1" applyFill="1" applyBorder="1" applyAlignment="1">
      <alignment vertical="center"/>
    </xf>
    <xf numFmtId="164" fontId="10" fillId="0" borderId="6" xfId="0" applyNumberFormat="1" applyFont="1" applyBorder="1"/>
    <xf numFmtId="14" fontId="10" fillId="0" borderId="6" xfId="0" applyNumberFormat="1" applyFont="1" applyBorder="1"/>
    <xf numFmtId="0" fontId="10" fillId="0" borderId="6" xfId="0" applyFont="1" applyBorder="1" applyAlignment="1">
      <alignment wrapText="1"/>
    </xf>
    <xf numFmtId="14" fontId="10" fillId="0" borderId="6" xfId="0" applyNumberFormat="1" applyFont="1" applyBorder="1" applyAlignment="1">
      <alignment horizontal="right"/>
    </xf>
    <xf numFmtId="0" fontId="10" fillId="0" borderId="6" xfId="0" applyFont="1" applyBorder="1"/>
    <xf numFmtId="0" fontId="5" fillId="0" borderId="8" xfId="0" applyFont="1" applyBorder="1" applyAlignment="1">
      <alignment horizontal="left" vertical="top" wrapText="1"/>
    </xf>
    <xf numFmtId="0" fontId="10" fillId="0" borderId="3" xfId="0" applyFont="1" applyBorder="1" applyAlignment="1">
      <alignment wrapText="1"/>
    </xf>
    <xf numFmtId="14" fontId="10" fillId="0" borderId="3" xfId="0" applyNumberFormat="1" applyFont="1" applyBorder="1"/>
    <xf numFmtId="0" fontId="10" fillId="0" borderId="2" xfId="0" applyFont="1" applyBorder="1" applyAlignment="1">
      <alignment horizontal="left" vertical="center"/>
    </xf>
    <xf numFmtId="0" fontId="6" fillId="0" borderId="2" xfId="0" applyFont="1" applyBorder="1"/>
    <xf numFmtId="0" fontId="10" fillId="0" borderId="2" xfId="0" applyFont="1" applyBorder="1" applyAlignment="1">
      <alignment wrapText="1"/>
    </xf>
    <xf numFmtId="14" fontId="10" fillId="0" borderId="2" xfId="0" applyNumberFormat="1" applyFont="1" applyBorder="1"/>
    <xf numFmtId="0" fontId="13" fillId="0" borderId="0" xfId="0" applyFont="1"/>
    <xf numFmtId="164" fontId="10" fillId="0" borderId="6" xfId="0" applyNumberFormat="1" applyFont="1" applyBorder="1" applyAlignment="1">
      <alignment horizontal="right"/>
    </xf>
    <xf numFmtId="164" fontId="10" fillId="0" borderId="3" xfId="0" applyNumberFormat="1" applyFont="1" applyBorder="1" applyAlignment="1">
      <alignment horizontal="right"/>
    </xf>
    <xf numFmtId="164" fontId="10" fillId="0" borderId="2" xfId="0" applyNumberFormat="1" applyFont="1" applyBorder="1" applyAlignment="1">
      <alignment horizontal="right"/>
    </xf>
    <xf numFmtId="0" fontId="13" fillId="0" borderId="30" xfId="0" applyFont="1" applyBorder="1"/>
    <xf numFmtId="0" fontId="6" fillId="0" borderId="5" xfId="0" applyFont="1" applyBorder="1"/>
    <xf numFmtId="0" fontId="0" fillId="0" borderId="32" xfId="0" applyBorder="1"/>
    <xf numFmtId="0" fontId="25" fillId="0" borderId="2" xfId="0" applyFont="1" applyBorder="1" applyAlignment="1">
      <alignment horizontal="left" vertical="top" wrapText="1"/>
    </xf>
    <xf numFmtId="0" fontId="13" fillId="0" borderId="42" xfId="0" applyFont="1" applyBorder="1"/>
    <xf numFmtId="0" fontId="13" fillId="0" borderId="52" xfId="0" applyFont="1" applyBorder="1"/>
    <xf numFmtId="0" fontId="13" fillId="0" borderId="52" xfId="0" applyFont="1" applyBorder="1" applyAlignment="1">
      <alignment horizontal="center"/>
    </xf>
    <xf numFmtId="0" fontId="0" fillId="0" borderId="52" xfId="0" applyBorder="1"/>
    <xf numFmtId="0" fontId="19" fillId="0" borderId="52" xfId="0" applyFont="1" applyBorder="1"/>
    <xf numFmtId="2" fontId="10" fillId="0" borderId="6" xfId="0" applyNumberFormat="1" applyFont="1" applyBorder="1"/>
    <xf numFmtId="0" fontId="0" fillId="0" borderId="53" xfId="0" applyBorder="1"/>
    <xf numFmtId="0" fontId="3" fillId="3" borderId="0" xfId="0" applyFont="1" applyFill="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3" fillId="0" borderId="30" xfId="0" applyFont="1" applyBorder="1" applyAlignment="1">
      <alignment horizontal="center"/>
    </xf>
    <xf numFmtId="0" fontId="13" fillId="0" borderId="42" xfId="0" applyFont="1" applyBorder="1" applyAlignment="1">
      <alignment horizontal="center"/>
    </xf>
    <xf numFmtId="164" fontId="10" fillId="0" borderId="3" xfId="0" applyNumberFormat="1" applyFont="1" applyBorder="1"/>
    <xf numFmtId="14" fontId="10" fillId="0" borderId="3" xfId="0" applyNumberFormat="1" applyFont="1" applyBorder="1" applyAlignment="1">
      <alignment horizontal="right"/>
    </xf>
    <xf numFmtId="164" fontId="10" fillId="0" borderId="2" xfId="0" applyNumberFormat="1" applyFont="1" applyBorder="1"/>
    <xf numFmtId="14" fontId="10" fillId="0" borderId="2" xfId="0" applyNumberFormat="1" applyFont="1" applyBorder="1" applyAlignment="1">
      <alignment horizontal="right"/>
    </xf>
    <xf numFmtId="0" fontId="5" fillId="0" borderId="0" xfId="0" applyFont="1" applyAlignment="1">
      <alignment horizontal="left" vertical="top" wrapText="1"/>
    </xf>
    <xf numFmtId="0" fontId="13" fillId="11" borderId="0" xfId="0" applyFont="1" applyFill="1"/>
    <xf numFmtId="0" fontId="0" fillId="0" borderId="0" xfId="0" applyAlignment="1">
      <alignment horizontal="right"/>
    </xf>
    <xf numFmtId="1" fontId="0" fillId="0" borderId="0" xfId="0" applyNumberFormat="1" applyAlignment="1">
      <alignment horizontal="right"/>
    </xf>
    <xf numFmtId="0" fontId="32" fillId="0" borderId="0" xfId="0" applyFont="1"/>
    <xf numFmtId="0" fontId="0" fillId="11" borderId="0" xfId="0" applyFill="1"/>
    <xf numFmtId="0" fontId="0" fillId="0" borderId="0" xfId="0" applyAlignment="1">
      <alignment horizontal="left"/>
    </xf>
    <xf numFmtId="0" fontId="6" fillId="0" borderId="2" xfId="0" applyFont="1" applyBorder="1" applyAlignment="1">
      <alignment horizontal="left" vertical="top" wrapText="1"/>
    </xf>
    <xf numFmtId="0" fontId="15" fillId="0" borderId="2" xfId="0" applyFont="1" applyBorder="1" applyAlignment="1">
      <alignment vertical="top" wrapText="1"/>
    </xf>
    <xf numFmtId="164" fontId="10" fillId="0" borderId="40" xfId="0" applyNumberFormat="1" applyFont="1" applyBorder="1"/>
    <xf numFmtId="14" fontId="10" fillId="0" borderId="40" xfId="0" applyNumberFormat="1" applyFont="1" applyBorder="1" applyAlignment="1">
      <alignment horizontal="right"/>
    </xf>
    <xf numFmtId="0" fontId="10" fillId="0" borderId="40" xfId="0" applyFont="1" applyBorder="1" applyAlignment="1">
      <alignment wrapText="1"/>
    </xf>
    <xf numFmtId="0" fontId="25" fillId="0" borderId="2" xfId="0" applyFont="1" applyBorder="1" applyAlignment="1">
      <alignment horizontal="left" vertical="top"/>
    </xf>
    <xf numFmtId="0" fontId="1" fillId="0" borderId="8" xfId="0" applyFont="1" applyBorder="1" applyAlignment="1">
      <alignment horizontal="left" vertical="top" wrapText="1"/>
    </xf>
    <xf numFmtId="0" fontId="1" fillId="0" borderId="2" xfId="0" applyFont="1" applyBorder="1" applyAlignment="1">
      <alignment horizontal="left" vertical="top" wrapText="1"/>
    </xf>
    <xf numFmtId="0" fontId="1" fillId="0" borderId="40" xfId="0" applyFont="1" applyBorder="1" applyAlignment="1">
      <alignment horizontal="left" vertical="top" wrapText="1"/>
    </xf>
    <xf numFmtId="0" fontId="1" fillId="0" borderId="39" xfId="0" applyFont="1" applyBorder="1" applyAlignment="1">
      <alignment horizontal="left" vertical="top" wrapText="1"/>
    </xf>
    <xf numFmtId="0" fontId="1" fillId="0" borderId="5" xfId="0" applyFont="1" applyBorder="1" applyAlignment="1">
      <alignment horizontal="left" vertical="top" wrapText="1"/>
    </xf>
    <xf numFmtId="0" fontId="0" fillId="0" borderId="6" xfId="0" applyBorder="1" applyAlignment="1">
      <alignment vertical="top" wrapText="1"/>
    </xf>
    <xf numFmtId="0" fontId="5" fillId="0" borderId="2" xfId="0" applyFont="1" applyBorder="1" applyAlignment="1">
      <alignment horizontal="left" vertical="top" wrapText="1"/>
    </xf>
    <xf numFmtId="0" fontId="0" fillId="7" borderId="34" xfId="0" applyFill="1" applyBorder="1"/>
    <xf numFmtId="0" fontId="0" fillId="7" borderId="35" xfId="0" applyFill="1" applyBorder="1"/>
    <xf numFmtId="0" fontId="0" fillId="7" borderId="32" xfId="0" applyFill="1" applyBorder="1"/>
    <xf numFmtId="0" fontId="0" fillId="7" borderId="0" xfId="0" applyFill="1"/>
    <xf numFmtId="0" fontId="14" fillId="15" borderId="2" xfId="0" applyFont="1" applyFill="1" applyBorder="1" applyAlignment="1">
      <alignment horizontal="left" vertical="top" wrapText="1"/>
    </xf>
    <xf numFmtId="0" fontId="14" fillId="16" borderId="27"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25" fillId="0" borderId="8" xfId="1" applyFont="1" applyFill="1" applyBorder="1" applyAlignment="1">
      <alignment horizontal="left" vertical="top" wrapText="1"/>
    </xf>
    <xf numFmtId="0" fontId="25" fillId="10" borderId="8" xfId="1" applyFont="1" applyFill="1" applyBorder="1" applyAlignment="1">
      <alignment horizontal="left" vertical="top" wrapText="1"/>
    </xf>
    <xf numFmtId="0" fontId="0" fillId="0" borderId="6" xfId="0" applyBorder="1" applyAlignment="1">
      <alignment vertical="top"/>
    </xf>
    <xf numFmtId="0" fontId="5" fillId="0" borderId="0" xfId="0" applyFont="1" applyAlignment="1">
      <alignment vertical="top"/>
    </xf>
    <xf numFmtId="0" fontId="29" fillId="0" borderId="0" xfId="0" applyFont="1" applyAlignment="1">
      <alignment horizontal="left" vertical="top"/>
    </xf>
    <xf numFmtId="0" fontId="30" fillId="0" borderId="0" xfId="0" applyFont="1" applyAlignment="1">
      <alignment horizontal="left" vertical="top"/>
    </xf>
    <xf numFmtId="0" fontId="31" fillId="0" borderId="0" xfId="0" applyFont="1" applyAlignment="1">
      <alignment horizontal="left" vertical="top"/>
    </xf>
    <xf numFmtId="0" fontId="13" fillId="8" borderId="43" xfId="0" applyFont="1" applyFill="1" applyBorder="1" applyAlignment="1">
      <alignment horizontal="left" vertical="top"/>
    </xf>
    <xf numFmtId="0" fontId="2" fillId="2"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0" xfId="0" applyFont="1" applyFill="1" applyAlignment="1">
      <alignment horizontal="left" vertical="top" wrapText="1"/>
    </xf>
    <xf numFmtId="0" fontId="3" fillId="2" borderId="2" xfId="0" applyFont="1" applyFill="1" applyBorder="1" applyAlignment="1">
      <alignment horizontal="left" vertical="top" wrapText="1"/>
    </xf>
    <xf numFmtId="0" fontId="4" fillId="0" borderId="0" xfId="0" applyFont="1" applyAlignment="1">
      <alignment horizontal="left" vertical="top" wrapText="1"/>
    </xf>
    <xf numFmtId="0" fontId="10" fillId="0" borderId="6" xfId="0" applyFont="1" applyBorder="1" applyAlignment="1">
      <alignment horizontal="left" vertical="top" wrapText="1"/>
    </xf>
    <xf numFmtId="0" fontId="10" fillId="0" borderId="81" xfId="0" applyFont="1" applyBorder="1" applyAlignment="1">
      <alignment horizontal="left" vertical="top" wrapText="1"/>
    </xf>
    <xf numFmtId="0" fontId="25" fillId="0" borderId="8" xfId="0" applyFont="1" applyBorder="1" applyAlignment="1">
      <alignment horizontal="left" vertical="top" wrapText="1"/>
    </xf>
    <xf numFmtId="0" fontId="1" fillId="5" borderId="2" xfId="0" applyFont="1" applyFill="1" applyBorder="1" applyAlignment="1">
      <alignment horizontal="left" vertical="top" wrapText="1"/>
    </xf>
    <xf numFmtId="0" fontId="1" fillId="5" borderId="8" xfId="0" applyFont="1" applyFill="1" applyBorder="1" applyAlignment="1">
      <alignment horizontal="left" vertical="top" wrapText="1"/>
    </xf>
    <xf numFmtId="0" fontId="0" fillId="0" borderId="2" xfId="0" applyBorder="1" applyAlignment="1">
      <alignment horizontal="left" vertical="top"/>
    </xf>
    <xf numFmtId="0" fontId="10" fillId="0" borderId="80" xfId="0" applyFont="1" applyBorder="1" applyAlignment="1">
      <alignment horizontal="left" vertical="top" wrapText="1"/>
    </xf>
    <xf numFmtId="0" fontId="10" fillId="0" borderId="5" xfId="0" applyFont="1" applyBorder="1" applyAlignment="1">
      <alignment horizontal="left" vertical="top" wrapText="1"/>
    </xf>
    <xf numFmtId="0" fontId="1" fillId="0" borderId="12" xfId="0" applyFont="1" applyBorder="1" applyAlignment="1">
      <alignment horizontal="left" vertical="top" wrapText="1"/>
    </xf>
    <xf numFmtId="0" fontId="5" fillId="0" borderId="3" xfId="0" applyFont="1" applyBorder="1" applyAlignment="1">
      <alignment horizontal="left" vertical="top" wrapText="1"/>
    </xf>
    <xf numFmtId="0" fontId="10" fillId="0" borderId="2" xfId="0" applyFont="1" applyBorder="1" applyAlignment="1">
      <alignment horizontal="left" vertical="top"/>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9" xfId="0" applyFont="1" applyBorder="1" applyAlignment="1">
      <alignment horizontal="left" vertical="top"/>
    </xf>
    <xf numFmtId="0" fontId="10" fillId="0" borderId="82" xfId="0" applyFont="1" applyBorder="1" applyAlignment="1">
      <alignment horizontal="left" vertical="top" wrapText="1"/>
    </xf>
    <xf numFmtId="0" fontId="10" fillId="0" borderId="9" xfId="0" applyFont="1" applyBorder="1" applyAlignment="1">
      <alignment horizontal="left" vertical="top" wrapText="1"/>
    </xf>
    <xf numFmtId="0" fontId="25" fillId="10" borderId="8" xfId="1" quotePrefix="1" applyFont="1" applyFill="1" applyBorder="1" applyAlignment="1">
      <alignment horizontal="left" vertical="top" wrapText="1"/>
    </xf>
    <xf numFmtId="0" fontId="1" fillId="0" borderId="2" xfId="0" applyFont="1" applyBorder="1" applyAlignment="1">
      <alignment horizontal="left" vertical="top"/>
    </xf>
    <xf numFmtId="0" fontId="5" fillId="0" borderId="6" xfId="0" applyFont="1" applyBorder="1"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wrapText="1"/>
    </xf>
    <xf numFmtId="0" fontId="5" fillId="0" borderId="39" xfId="0" applyFont="1" applyBorder="1" applyAlignment="1">
      <alignment horizontal="left" vertical="top" wrapText="1"/>
    </xf>
    <xf numFmtId="0" fontId="0" fillId="0" borderId="0" xfId="0" applyAlignment="1">
      <alignment horizontal="center" vertical="top" wrapText="1"/>
    </xf>
    <xf numFmtId="0" fontId="1" fillId="0" borderId="15" xfId="0" applyFont="1" applyBorder="1" applyAlignment="1">
      <alignment vertical="top"/>
    </xf>
    <xf numFmtId="0" fontId="1" fillId="0" borderId="16" xfId="0" applyFont="1" applyBorder="1" applyAlignment="1">
      <alignment vertical="top"/>
    </xf>
    <xf numFmtId="14" fontId="1" fillId="0" borderId="16" xfId="0" applyNumberFormat="1"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1" fillId="0" borderId="0" xfId="0" applyFont="1" applyAlignment="1">
      <alignment vertical="top"/>
    </xf>
    <xf numFmtId="0" fontId="8" fillId="0" borderId="0" xfId="0" applyFont="1" applyAlignment="1">
      <alignment vertical="top" wrapText="1"/>
    </xf>
    <xf numFmtId="0" fontId="22" fillId="0" borderId="0" xfId="0" applyFont="1" applyAlignment="1">
      <alignment vertical="top"/>
    </xf>
    <xf numFmtId="0" fontId="1" fillId="17" borderId="15" xfId="0" applyFont="1" applyFill="1" applyBorder="1" applyAlignment="1">
      <alignment vertical="top"/>
    </xf>
    <xf numFmtId="0" fontId="1" fillId="17" borderId="16" xfId="0" applyFont="1" applyFill="1" applyBorder="1" applyAlignment="1">
      <alignment vertical="top"/>
    </xf>
    <xf numFmtId="14" fontId="1" fillId="17" borderId="16" xfId="0" applyNumberFormat="1" applyFont="1" applyFill="1" applyBorder="1" applyAlignment="1">
      <alignment vertical="top"/>
    </xf>
    <xf numFmtId="0" fontId="9" fillId="0" borderId="0" xfId="0" applyFont="1" applyAlignment="1">
      <alignment vertical="top"/>
    </xf>
    <xf numFmtId="0" fontId="10" fillId="0" borderId="0" xfId="0" applyFont="1" applyAlignment="1">
      <alignment vertical="top"/>
    </xf>
    <xf numFmtId="0" fontId="16" fillId="0" borderId="13" xfId="0" applyFont="1" applyBorder="1" applyAlignment="1">
      <alignment vertical="top"/>
    </xf>
    <xf numFmtId="0" fontId="16" fillId="0" borderId="14" xfId="0" applyFont="1" applyBorder="1" applyAlignment="1">
      <alignment vertical="top"/>
    </xf>
    <xf numFmtId="0" fontId="16" fillId="17" borderId="13" xfId="0" applyFont="1" applyFill="1" applyBorder="1" applyAlignment="1">
      <alignment vertical="top"/>
    </xf>
    <xf numFmtId="0" fontId="16" fillId="17" borderId="14" xfId="0" applyFont="1" applyFill="1" applyBorder="1" applyAlignment="1">
      <alignment vertical="top"/>
    </xf>
    <xf numFmtId="0" fontId="1" fillId="0" borderId="0" xfId="0" applyFont="1" applyAlignment="1">
      <alignment vertical="top" wrapText="1"/>
    </xf>
    <xf numFmtId="0" fontId="40" fillId="0" borderId="0" xfId="0" applyFont="1" applyAlignment="1">
      <alignment vertical="top"/>
    </xf>
    <xf numFmtId="0" fontId="41" fillId="18" borderId="0" xfId="0" applyFont="1" applyFill="1" applyAlignment="1">
      <alignment vertical="top"/>
    </xf>
    <xf numFmtId="0" fontId="41" fillId="18" borderId="0" xfId="0" applyFont="1" applyFill="1"/>
    <xf numFmtId="0" fontId="0" fillId="18" borderId="0" xfId="0" applyFill="1" applyAlignment="1">
      <alignment vertical="top"/>
    </xf>
    <xf numFmtId="0" fontId="43" fillId="18" borderId="0" xfId="0" applyFont="1" applyFill="1" applyAlignment="1">
      <alignment vertical="top"/>
    </xf>
    <xf numFmtId="0" fontId="37" fillId="10" borderId="0" xfId="0" applyFont="1" applyFill="1" applyAlignment="1">
      <alignment vertical="top" wrapText="1"/>
    </xf>
    <xf numFmtId="0" fontId="44" fillId="10" borderId="0" xfId="0" applyFont="1" applyFill="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1" fillId="0" borderId="0" xfId="0" applyFont="1" applyAlignment="1">
      <alignment horizontal="left" vertical="top"/>
    </xf>
    <xf numFmtId="0" fontId="13" fillId="0" borderId="0" xfId="0" applyFont="1" applyAlignment="1">
      <alignment vertical="top"/>
    </xf>
    <xf numFmtId="0" fontId="17" fillId="0" borderId="0" xfId="0" applyFont="1" applyAlignment="1">
      <alignment horizontal="left" vertical="top" wrapText="1"/>
    </xf>
    <xf numFmtId="0" fontId="8" fillId="0" borderId="0" xfId="0" applyFont="1" applyAlignment="1">
      <alignment horizontal="left" vertical="top" wrapText="1"/>
    </xf>
    <xf numFmtId="0" fontId="14" fillId="15" borderId="19" xfId="0" applyFont="1" applyFill="1" applyBorder="1" applyAlignment="1">
      <alignment vertical="top"/>
    </xf>
    <xf numFmtId="0" fontId="11" fillId="0" borderId="0" xfId="0" applyFont="1" applyAlignment="1">
      <alignment vertical="top"/>
    </xf>
    <xf numFmtId="0" fontId="6" fillId="0" borderId="2" xfId="0" applyFont="1" applyBorder="1" applyAlignment="1">
      <alignment horizontal="center" vertical="top" wrapText="1"/>
    </xf>
    <xf numFmtId="0" fontId="5" fillId="0" borderId="2" xfId="0" applyFont="1" applyBorder="1" applyAlignment="1">
      <alignment horizontal="left" vertical="top"/>
    </xf>
    <xf numFmtId="0" fontId="5" fillId="0" borderId="2" xfId="0" applyFont="1" applyBorder="1" applyAlignment="1">
      <alignment horizontal="center" vertical="top"/>
    </xf>
    <xf numFmtId="0" fontId="15" fillId="0" borderId="2" xfId="0" applyFont="1" applyBorder="1" applyAlignment="1">
      <alignment horizontal="left" vertical="top" wrapText="1"/>
    </xf>
    <xf numFmtId="0" fontId="1" fillId="0" borderId="2" xfId="0" applyFont="1" applyBorder="1" applyAlignment="1">
      <alignment horizontal="center" vertical="top"/>
    </xf>
    <xf numFmtId="0" fontId="5" fillId="0" borderId="0" xfId="0" applyFont="1" applyAlignment="1">
      <alignment horizontal="center" vertical="top" wrapText="1"/>
    </xf>
    <xf numFmtId="0" fontId="5" fillId="0" borderId="0" xfId="0" applyFont="1" applyAlignment="1">
      <alignment vertical="top" wrapText="1"/>
    </xf>
    <xf numFmtId="0" fontId="5" fillId="0" borderId="28" xfId="0" applyFont="1" applyBorder="1" applyAlignment="1">
      <alignment vertical="top" wrapText="1"/>
    </xf>
    <xf numFmtId="0" fontId="5" fillId="0" borderId="29" xfId="0" applyFont="1" applyBorder="1" applyAlignment="1">
      <alignment vertical="top" wrapText="1"/>
    </xf>
    <xf numFmtId="0" fontId="5" fillId="0" borderId="20" xfId="0" applyFont="1" applyBorder="1" applyAlignment="1">
      <alignment horizontal="left" vertical="top"/>
    </xf>
    <xf numFmtId="0" fontId="5" fillId="0" borderId="50" xfId="0" applyFont="1" applyBorder="1" applyAlignment="1">
      <alignment horizontal="left" vertical="top"/>
    </xf>
    <xf numFmtId="0" fontId="5" fillId="0" borderId="21" xfId="0" applyFont="1" applyBorder="1" applyAlignment="1">
      <alignment horizontal="left" vertical="top"/>
    </xf>
    <xf numFmtId="0" fontId="42" fillId="19" borderId="0" xfId="0" applyFont="1" applyFill="1" applyAlignment="1">
      <alignment vertical="top"/>
    </xf>
    <xf numFmtId="0" fontId="42" fillId="19" borderId="0" xfId="0" applyFont="1" applyFill="1" applyAlignment="1">
      <alignment vertical="top" wrapText="1"/>
    </xf>
    <xf numFmtId="0" fontId="0" fillId="19" borderId="0" xfId="0" applyFill="1" applyAlignment="1">
      <alignment vertical="top"/>
    </xf>
    <xf numFmtId="0" fontId="37" fillId="20" borderId="0" xfId="0" applyFont="1" applyFill="1" applyAlignment="1">
      <alignment vertical="top"/>
    </xf>
    <xf numFmtId="0" fontId="8" fillId="19" borderId="13" xfId="0" applyFont="1" applyFill="1" applyBorder="1" applyAlignment="1">
      <alignment horizontal="center" vertical="top" wrapText="1"/>
    </xf>
    <xf numFmtId="0" fontId="8" fillId="19" borderId="36" xfId="0" applyFont="1" applyFill="1" applyBorder="1" applyAlignment="1">
      <alignment horizontal="center" vertical="top" wrapText="1"/>
    </xf>
    <xf numFmtId="0" fontId="0" fillId="19" borderId="36" xfId="0" applyFill="1" applyBorder="1" applyAlignment="1">
      <alignment horizontal="center" vertical="top" wrapText="1"/>
    </xf>
    <xf numFmtId="0" fontId="0" fillId="19" borderId="14" xfId="0" applyFill="1" applyBorder="1" applyAlignment="1">
      <alignment horizontal="center" vertical="top" wrapText="1"/>
    </xf>
    <xf numFmtId="0" fontId="16" fillId="19" borderId="17" xfId="0" applyFont="1" applyFill="1" applyBorder="1" applyAlignment="1">
      <alignment vertical="top"/>
    </xf>
    <xf numFmtId="0" fontId="16" fillId="19" borderId="37" xfId="0" applyFont="1" applyFill="1" applyBorder="1" applyAlignment="1">
      <alignment vertical="top"/>
    </xf>
    <xf numFmtId="0" fontId="16" fillId="19" borderId="18" xfId="0" applyFont="1" applyFill="1" applyBorder="1" applyAlignment="1">
      <alignment vertical="top"/>
    </xf>
    <xf numFmtId="0" fontId="0" fillId="0" borderId="16" xfId="0" applyBorder="1" applyAlignment="1">
      <alignment vertical="top"/>
    </xf>
    <xf numFmtId="0" fontId="16" fillId="0" borderId="15" xfId="0" applyFont="1" applyBorder="1" applyAlignment="1">
      <alignment vertical="top"/>
    </xf>
    <xf numFmtId="0" fontId="26" fillId="0" borderId="0" xfId="0" applyFont="1" applyAlignment="1">
      <alignment vertical="top"/>
    </xf>
    <xf numFmtId="0" fontId="27" fillId="0" borderId="0" xfId="0" applyFont="1" applyAlignment="1">
      <alignment vertical="top"/>
    </xf>
    <xf numFmtId="0" fontId="27" fillId="0" borderId="16" xfId="0" applyFont="1" applyBorder="1" applyAlignment="1">
      <alignment vertical="top"/>
    </xf>
    <xf numFmtId="14" fontId="26" fillId="0" borderId="0" xfId="0" applyNumberFormat="1" applyFont="1" applyAlignment="1">
      <alignment vertical="top"/>
    </xf>
    <xf numFmtId="14" fontId="1" fillId="0" borderId="0" xfId="0" applyNumberFormat="1" applyFont="1" applyAlignment="1">
      <alignment vertical="top"/>
    </xf>
    <xf numFmtId="0" fontId="23" fillId="0" borderId="0" xfId="0" applyFont="1" applyAlignment="1">
      <alignment vertical="top" wrapText="1"/>
    </xf>
    <xf numFmtId="0" fontId="0" fillId="0" borderId="17" xfId="0" applyBorder="1" applyAlignment="1">
      <alignment vertical="top"/>
    </xf>
    <xf numFmtId="0" fontId="0" fillId="0" borderId="37" xfId="0" applyBorder="1" applyAlignment="1">
      <alignment vertical="top"/>
    </xf>
    <xf numFmtId="0" fontId="0" fillId="0" borderId="18" xfId="0" applyBorder="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37" fillId="18" borderId="0" xfId="0" applyFont="1" applyFill="1" applyAlignment="1">
      <alignment horizontal="left" vertical="top"/>
    </xf>
    <xf numFmtId="0" fontId="0" fillId="18" borderId="0" xfId="0" applyFill="1" applyAlignment="1">
      <alignment horizontal="left" vertical="top"/>
    </xf>
    <xf numFmtId="0" fontId="18" fillId="18" borderId="0" xfId="0" applyFont="1" applyFill="1" applyAlignment="1" applyProtection="1">
      <alignment horizontal="left" vertical="top"/>
      <protection locked="0"/>
    </xf>
    <xf numFmtId="0" fontId="0" fillId="18" borderId="0" xfId="0" applyFill="1" applyAlignment="1">
      <alignment horizontal="left" vertical="top" wrapText="1"/>
    </xf>
    <xf numFmtId="0" fontId="30" fillId="18" borderId="0" xfId="0" applyFont="1" applyFill="1" applyAlignment="1">
      <alignment horizontal="left" vertical="top"/>
    </xf>
    <xf numFmtId="0" fontId="18" fillId="18" borderId="0" xfId="0" applyFont="1" applyFill="1" applyAlignment="1">
      <alignment horizontal="left" vertical="top"/>
    </xf>
    <xf numFmtId="0" fontId="47" fillId="18" borderId="0" xfId="0" applyFont="1" applyFill="1" applyAlignment="1">
      <alignment horizontal="left" vertical="top"/>
    </xf>
    <xf numFmtId="0" fontId="48" fillId="18" borderId="0" xfId="0" applyFont="1" applyFill="1" applyAlignment="1">
      <alignment horizontal="left" vertical="top"/>
    </xf>
    <xf numFmtId="0" fontId="46" fillId="21" borderId="0" xfId="0" applyFont="1" applyFill="1" applyAlignment="1">
      <alignment horizontal="left" vertical="top"/>
    </xf>
    <xf numFmtId="0" fontId="13" fillId="22" borderId="43" xfId="0" applyFont="1" applyFill="1" applyBorder="1" applyAlignment="1">
      <alignment horizontal="left" vertical="top"/>
    </xf>
    <xf numFmtId="0" fontId="2" fillId="23" borderId="7" xfId="0" applyFont="1" applyFill="1" applyBorder="1" applyAlignment="1">
      <alignment horizontal="left" vertical="top" wrapText="1"/>
    </xf>
    <xf numFmtId="0" fontId="2" fillId="23" borderId="10" xfId="0" applyFont="1" applyFill="1" applyBorder="1" applyAlignment="1">
      <alignment horizontal="left" vertical="top" wrapText="1"/>
    </xf>
    <xf numFmtId="0" fontId="3" fillId="23" borderId="10" xfId="0" applyFont="1" applyFill="1" applyBorder="1" applyAlignment="1">
      <alignment horizontal="left" vertical="top" wrapText="1"/>
    </xf>
    <xf numFmtId="0" fontId="13" fillId="24" borderId="43" xfId="0" applyFont="1" applyFill="1" applyBorder="1" applyAlignment="1">
      <alignment horizontal="left" vertical="top"/>
    </xf>
    <xf numFmtId="0" fontId="4" fillId="24" borderId="43" xfId="0" applyFont="1" applyFill="1" applyBorder="1" applyAlignment="1">
      <alignment horizontal="left" vertical="top"/>
    </xf>
    <xf numFmtId="0" fontId="13" fillId="24" borderId="8" xfId="0" applyFont="1" applyFill="1" applyBorder="1" applyAlignment="1">
      <alignment horizontal="left" vertical="top"/>
    </xf>
    <xf numFmtId="0" fontId="12" fillId="24" borderId="9" xfId="0" applyFont="1" applyFill="1" applyBorder="1" applyAlignment="1">
      <alignment horizontal="left" vertical="top" wrapText="1"/>
    </xf>
    <xf numFmtId="0" fontId="12" fillId="24" borderId="2" xfId="0" applyFont="1" applyFill="1" applyBorder="1" applyAlignment="1">
      <alignment horizontal="left" vertical="top" wrapText="1"/>
    </xf>
    <xf numFmtId="0" fontId="3" fillId="25" borderId="7" xfId="0" applyFont="1" applyFill="1" applyBorder="1" applyAlignment="1">
      <alignment horizontal="left" vertical="top" wrapText="1"/>
    </xf>
    <xf numFmtId="0" fontId="3" fillId="25" borderId="15" xfId="0" applyFont="1" applyFill="1" applyBorder="1" applyAlignment="1">
      <alignment horizontal="left" vertical="top" wrapText="1"/>
    </xf>
    <xf numFmtId="0" fontId="3" fillId="25" borderId="2" xfId="0" applyFont="1" applyFill="1" applyBorder="1" applyAlignment="1">
      <alignment horizontal="left" vertical="top" wrapText="1"/>
    </xf>
    <xf numFmtId="0" fontId="13" fillId="22" borderId="54" xfId="0" applyFont="1" applyFill="1" applyBorder="1" applyAlignment="1">
      <alignment horizontal="left" vertical="top" wrapText="1"/>
    </xf>
    <xf numFmtId="0" fontId="13" fillId="22" borderId="8" xfId="0" applyFont="1" applyFill="1" applyBorder="1" applyAlignment="1">
      <alignment horizontal="left" vertical="top"/>
    </xf>
    <xf numFmtId="0" fontId="33" fillId="0" borderId="0" xfId="0" applyFont="1" applyAlignment="1">
      <alignment vertical="top"/>
    </xf>
    <xf numFmtId="0" fontId="34" fillId="0" borderId="0" xfId="0" applyFont="1" applyAlignment="1">
      <alignment vertical="top"/>
    </xf>
    <xf numFmtId="0" fontId="33" fillId="0" borderId="0" xfId="0" applyFont="1" applyAlignment="1">
      <alignment vertical="top" wrapText="1"/>
    </xf>
    <xf numFmtId="0" fontId="34" fillId="0" borderId="30" xfId="0" applyFont="1" applyBorder="1" applyAlignment="1">
      <alignment vertical="top"/>
    </xf>
    <xf numFmtId="0" fontId="34" fillId="12" borderId="56" xfId="0" applyFont="1" applyFill="1" applyBorder="1" applyAlignment="1">
      <alignment vertical="top" wrapText="1"/>
    </xf>
    <xf numFmtId="0" fontId="34" fillId="12" borderId="57" xfId="0" applyFont="1" applyFill="1" applyBorder="1" applyAlignment="1">
      <alignment vertical="top"/>
    </xf>
    <xf numFmtId="0" fontId="34" fillId="12" borderId="58" xfId="0" applyFont="1" applyFill="1" applyBorder="1" applyAlignment="1">
      <alignment vertical="top"/>
    </xf>
    <xf numFmtId="0" fontId="34" fillId="12" borderId="77" xfId="0" applyFont="1" applyFill="1" applyBorder="1" applyAlignment="1">
      <alignment vertical="top"/>
    </xf>
    <xf numFmtId="0" fontId="20" fillId="13" borderId="45" xfId="0" applyFont="1" applyFill="1" applyBorder="1" applyAlignment="1">
      <alignment vertical="top" wrapText="1"/>
    </xf>
    <xf numFmtId="0" fontId="20" fillId="0" borderId="11" xfId="0" applyFont="1" applyBorder="1" applyAlignment="1">
      <alignment vertical="top" wrapText="1"/>
    </xf>
    <xf numFmtId="0" fontId="20" fillId="13" borderId="60" xfId="0" applyFont="1" applyFill="1" applyBorder="1" applyAlignment="1">
      <alignment vertical="top" wrapText="1"/>
    </xf>
    <xf numFmtId="0" fontId="20" fillId="0" borderId="45" xfId="0" applyFont="1" applyBorder="1" applyAlignment="1">
      <alignment vertical="top" wrapText="1"/>
    </xf>
    <xf numFmtId="0" fontId="20" fillId="13" borderId="62" xfId="0" applyFont="1" applyFill="1" applyBorder="1" applyAlignment="1">
      <alignment vertical="top" wrapText="1"/>
    </xf>
    <xf numFmtId="0" fontId="5" fillId="13" borderId="0" xfId="0" applyFont="1" applyFill="1" applyAlignment="1">
      <alignment vertical="top" wrapText="1"/>
    </xf>
    <xf numFmtId="0" fontId="5" fillId="0" borderId="31" xfId="0" applyFont="1" applyBorder="1" applyAlignment="1">
      <alignment vertical="top"/>
    </xf>
    <xf numFmtId="0" fontId="5" fillId="13" borderId="62" xfId="0" applyFont="1" applyFill="1" applyBorder="1" applyAlignment="1">
      <alignment vertical="top"/>
    </xf>
    <xf numFmtId="0" fontId="20" fillId="0" borderId="0" xfId="0" applyFont="1" applyAlignment="1">
      <alignment vertical="top" wrapText="1"/>
    </xf>
    <xf numFmtId="0" fontId="20" fillId="13" borderId="0" xfId="0" applyFont="1" applyFill="1" applyAlignment="1">
      <alignment vertical="top" wrapText="1"/>
    </xf>
    <xf numFmtId="0" fontId="20" fillId="0" borderId="31" xfId="0" applyFont="1" applyBorder="1" applyAlignment="1">
      <alignment vertical="top" wrapText="1"/>
    </xf>
    <xf numFmtId="0" fontId="20" fillId="0" borderId="7" xfId="0" applyFont="1" applyBorder="1" applyAlignment="1">
      <alignment vertical="top" wrapText="1"/>
    </xf>
    <xf numFmtId="0" fontId="20" fillId="13" borderId="53" xfId="0" applyFont="1" applyFill="1" applyBorder="1" applyAlignment="1">
      <alignment vertical="top" wrapText="1"/>
    </xf>
    <xf numFmtId="0" fontId="5" fillId="0" borderId="7" xfId="0" applyFont="1" applyBorder="1" applyAlignment="1">
      <alignment vertical="top"/>
    </xf>
    <xf numFmtId="0" fontId="5" fillId="13" borderId="53" xfId="0" applyFont="1" applyFill="1" applyBorder="1" applyAlignment="1">
      <alignment vertical="top"/>
    </xf>
    <xf numFmtId="0" fontId="20" fillId="13" borderId="62" xfId="0" applyFont="1" applyFill="1" applyBorder="1" applyAlignment="1">
      <alignment vertical="top"/>
    </xf>
    <xf numFmtId="0" fontId="20" fillId="0" borderId="7" xfId="0" applyFont="1" applyBorder="1" applyAlignment="1">
      <alignment vertical="top"/>
    </xf>
    <xf numFmtId="0" fontId="20" fillId="13" borderId="53" xfId="0" applyFont="1" applyFill="1" applyBorder="1" applyAlignment="1">
      <alignment vertical="top"/>
    </xf>
    <xf numFmtId="0" fontId="1" fillId="0" borderId="31" xfId="0" applyFont="1" applyBorder="1" applyAlignment="1">
      <alignment vertical="top" wrapText="1"/>
    </xf>
    <xf numFmtId="0" fontId="21" fillId="0" borderId="3" xfId="0" applyFont="1" applyBorder="1" applyAlignment="1">
      <alignment vertical="top" wrapText="1"/>
    </xf>
    <xf numFmtId="0" fontId="20" fillId="13" borderId="12" xfId="0" applyFont="1" applyFill="1" applyBorder="1" applyAlignment="1">
      <alignment vertical="top" wrapText="1"/>
    </xf>
    <xf numFmtId="0" fontId="20" fillId="0" borderId="64" xfId="0" applyFont="1" applyBorder="1" applyAlignment="1">
      <alignment vertical="top" wrapText="1"/>
    </xf>
    <xf numFmtId="0" fontId="21" fillId="13" borderId="12" xfId="0" applyFont="1" applyFill="1" applyBorder="1" applyAlignment="1">
      <alignment vertical="top" wrapText="1"/>
    </xf>
    <xf numFmtId="0" fontId="21" fillId="0" borderId="64" xfId="0" applyFont="1" applyBorder="1" applyAlignment="1">
      <alignment vertical="top" wrapText="1"/>
    </xf>
    <xf numFmtId="0" fontId="21" fillId="0" borderId="10" xfId="0" applyFont="1" applyBorder="1" applyAlignment="1">
      <alignment vertical="top" wrapText="1"/>
    </xf>
    <xf numFmtId="0" fontId="21" fillId="13" borderId="7" xfId="0" applyFont="1" applyFill="1" applyBorder="1" applyAlignment="1">
      <alignment vertical="top" wrapText="1"/>
    </xf>
    <xf numFmtId="0" fontId="21" fillId="0" borderId="53" xfId="0" applyFont="1" applyBorder="1" applyAlignment="1">
      <alignment vertical="top" wrapText="1"/>
    </xf>
    <xf numFmtId="0" fontId="20" fillId="0" borderId="10" xfId="0" applyFont="1" applyBorder="1" applyAlignment="1">
      <alignment vertical="top" wrapText="1"/>
    </xf>
    <xf numFmtId="0" fontId="20" fillId="13" borderId="7" xfId="0" applyFont="1" applyFill="1" applyBorder="1" applyAlignment="1">
      <alignment vertical="top" wrapText="1"/>
    </xf>
    <xf numFmtId="0" fontId="20" fillId="0" borderId="53" xfId="0" applyFont="1" applyBorder="1" applyAlignment="1">
      <alignment vertical="top" wrapText="1"/>
    </xf>
    <xf numFmtId="0" fontId="20" fillId="13" borderId="31" xfId="0" applyFont="1" applyFill="1" applyBorder="1" applyAlignment="1">
      <alignment vertical="top" wrapText="1"/>
    </xf>
    <xf numFmtId="0" fontId="20" fillId="0" borderId="62" xfId="0" applyFont="1" applyBorder="1" applyAlignment="1">
      <alignment vertical="top" wrapText="1"/>
    </xf>
    <xf numFmtId="0" fontId="21" fillId="0" borderId="31" xfId="0" applyFont="1" applyBorder="1" applyAlignment="1">
      <alignment vertical="top" wrapText="1"/>
    </xf>
    <xf numFmtId="0" fontId="21" fillId="13" borderId="31" xfId="0" applyFont="1" applyFill="1" applyBorder="1" applyAlignment="1">
      <alignment vertical="top" wrapText="1"/>
    </xf>
    <xf numFmtId="0" fontId="21" fillId="0" borderId="62" xfId="0" applyFont="1" applyBorder="1" applyAlignment="1">
      <alignment vertical="top" wrapText="1"/>
    </xf>
    <xf numFmtId="0" fontId="21" fillId="13" borderId="0" xfId="0" applyFont="1" applyFill="1" applyAlignment="1">
      <alignment vertical="top" wrapText="1"/>
    </xf>
    <xf numFmtId="0" fontId="39" fillId="0" borderId="31" xfId="0" applyFont="1" applyBorder="1" applyAlignment="1">
      <alignment vertical="top" wrapText="1"/>
    </xf>
    <xf numFmtId="0" fontId="39" fillId="13" borderId="31" xfId="0" applyFont="1" applyFill="1" applyBorder="1" applyAlignment="1">
      <alignment vertical="top"/>
    </xf>
    <xf numFmtId="0" fontId="39" fillId="0" borderId="62" xfId="0" applyFont="1" applyBorder="1" applyAlignment="1">
      <alignment vertical="top"/>
    </xf>
    <xf numFmtId="0" fontId="39" fillId="13" borderId="0" xfId="0" applyFont="1" applyFill="1" applyAlignment="1">
      <alignment vertical="top"/>
    </xf>
    <xf numFmtId="0" fontId="20" fillId="0" borderId="62" xfId="0" applyFont="1" applyBorder="1" applyAlignment="1">
      <alignment vertical="top"/>
    </xf>
    <xf numFmtId="0" fontId="20" fillId="13" borderId="7" xfId="0" applyFont="1" applyFill="1" applyBorder="1" applyAlignment="1">
      <alignment vertical="top"/>
    </xf>
    <xf numFmtId="0" fontId="20" fillId="0" borderId="53" xfId="0" applyFont="1" applyBorder="1" applyAlignment="1">
      <alignment vertical="top"/>
    </xf>
    <xf numFmtId="0" fontId="20" fillId="0" borderId="33" xfId="0" applyFont="1" applyBorder="1" applyAlignment="1">
      <alignment vertical="top" wrapText="1"/>
    </xf>
    <xf numFmtId="0" fontId="20" fillId="13" borderId="33" xfId="0" applyFont="1" applyFill="1" applyBorder="1" applyAlignment="1">
      <alignment vertical="top" wrapText="1"/>
    </xf>
    <xf numFmtId="0" fontId="20" fillId="0" borderId="66" xfId="0" applyFont="1" applyBorder="1" applyAlignment="1">
      <alignment vertical="top" wrapText="1"/>
    </xf>
    <xf numFmtId="0" fontId="20" fillId="13" borderId="46" xfId="0" applyFont="1" applyFill="1" applyBorder="1" applyAlignment="1">
      <alignment vertical="top" wrapText="1"/>
    </xf>
    <xf numFmtId="0" fontId="21" fillId="13" borderId="10" xfId="0" applyFont="1" applyFill="1" applyBorder="1" applyAlignment="1">
      <alignment vertical="top" wrapText="1"/>
    </xf>
    <xf numFmtId="0" fontId="21" fillId="14" borderId="0" xfId="0" applyFont="1" applyFill="1" applyAlignment="1">
      <alignment vertical="top" wrapText="1"/>
    </xf>
    <xf numFmtId="0" fontId="21" fillId="13" borderId="62" xfId="0" applyFont="1" applyFill="1" applyBorder="1" applyAlignment="1">
      <alignment vertical="top" wrapText="1"/>
    </xf>
    <xf numFmtId="0" fontId="20" fillId="14" borderId="0" xfId="0" applyFont="1" applyFill="1" applyAlignment="1">
      <alignment vertical="top" wrapText="1"/>
    </xf>
    <xf numFmtId="0" fontId="21" fillId="14" borderId="0" xfId="0" applyFont="1" applyFill="1" applyAlignment="1">
      <alignment vertical="top"/>
    </xf>
    <xf numFmtId="0" fontId="20" fillId="14" borderId="7" xfId="0" applyFont="1" applyFill="1" applyBorder="1" applyAlignment="1">
      <alignment vertical="top"/>
    </xf>
    <xf numFmtId="0" fontId="21" fillId="14" borderId="46" xfId="0" applyFont="1" applyFill="1" applyBorder="1" applyAlignment="1">
      <alignment vertical="top" wrapText="1"/>
    </xf>
    <xf numFmtId="0" fontId="21" fillId="14" borderId="47" xfId="0" applyFont="1" applyFill="1" applyBorder="1" applyAlignment="1">
      <alignment vertical="top" wrapText="1"/>
    </xf>
    <xf numFmtId="0" fontId="21" fillId="14" borderId="68" xfId="0" applyFont="1" applyFill="1" applyBorder="1" applyAlignment="1">
      <alignment vertical="top" wrapText="1"/>
    </xf>
    <xf numFmtId="0" fontId="5" fillId="14" borderId="0" xfId="0" applyFont="1" applyFill="1" applyAlignment="1">
      <alignment vertical="top"/>
    </xf>
    <xf numFmtId="0" fontId="33" fillId="14" borderId="0" xfId="0" applyFont="1" applyFill="1" applyAlignment="1">
      <alignment vertical="top"/>
    </xf>
    <xf numFmtId="0" fontId="0" fillId="14" borderId="0" xfId="0" applyFill="1" applyAlignment="1">
      <alignment vertical="top"/>
    </xf>
    <xf numFmtId="0" fontId="5" fillId="14" borderId="44" xfId="0" applyFont="1" applyFill="1" applyBorder="1" applyAlignment="1">
      <alignment vertical="top" wrapText="1"/>
    </xf>
    <xf numFmtId="0" fontId="21" fillId="14" borderId="53" xfId="0" applyFont="1" applyFill="1" applyBorder="1" applyAlignment="1">
      <alignment vertical="top" wrapText="1"/>
    </xf>
    <xf numFmtId="0" fontId="20" fillId="14" borderId="44" xfId="0" applyFont="1" applyFill="1" applyBorder="1" applyAlignment="1">
      <alignment vertical="top" wrapText="1"/>
    </xf>
    <xf numFmtId="0" fontId="20" fillId="14" borderId="53" xfId="0" applyFont="1" applyFill="1" applyBorder="1" applyAlignment="1">
      <alignment vertical="top" wrapText="1"/>
    </xf>
    <xf numFmtId="0" fontId="39" fillId="14" borderId="53" xfId="0" applyFont="1" applyFill="1" applyBorder="1" applyAlignment="1">
      <alignment vertical="top" wrapText="1"/>
    </xf>
    <xf numFmtId="0" fontId="39" fillId="14" borderId="44" xfId="0" applyFont="1" applyFill="1" applyBorder="1" applyAlignment="1">
      <alignment vertical="top" wrapText="1"/>
    </xf>
    <xf numFmtId="0" fontId="21" fillId="14" borderId="53" xfId="0" applyFont="1" applyFill="1" applyBorder="1" applyAlignment="1">
      <alignment vertical="top"/>
    </xf>
    <xf numFmtId="0" fontId="20" fillId="14" borderId="62" xfId="0" applyFont="1" applyFill="1" applyBorder="1" applyAlignment="1">
      <alignment vertical="top"/>
    </xf>
    <xf numFmtId="0" fontId="20" fillId="14" borderId="53" xfId="0" applyFont="1" applyFill="1" applyBorder="1" applyAlignment="1">
      <alignment vertical="top"/>
    </xf>
    <xf numFmtId="0" fontId="5" fillId="14" borderId="49" xfId="0" applyFont="1" applyFill="1" applyBorder="1" applyAlignment="1">
      <alignment vertical="top" wrapText="1"/>
    </xf>
    <xf numFmtId="0" fontId="21" fillId="13" borderId="80" xfId="0" applyFont="1" applyFill="1" applyBorder="1" applyAlignment="1">
      <alignment vertical="top" wrapText="1"/>
    </xf>
    <xf numFmtId="0" fontId="21" fillId="14" borderId="69" xfId="0" applyFont="1" applyFill="1" applyBorder="1" applyAlignment="1">
      <alignment vertical="top" wrapText="1"/>
    </xf>
    <xf numFmtId="0" fontId="21" fillId="13" borderId="79" xfId="0" applyFont="1" applyFill="1" applyBorder="1" applyAlignment="1">
      <alignment vertical="top" wrapText="1"/>
    </xf>
    <xf numFmtId="0" fontId="20" fillId="14" borderId="48" xfId="0" applyFont="1" applyFill="1" applyBorder="1" applyAlignment="1">
      <alignment vertical="top" wrapText="1"/>
    </xf>
    <xf numFmtId="0" fontId="20" fillId="14" borderId="76" xfId="0" applyFont="1" applyFill="1" applyBorder="1" applyAlignment="1">
      <alignment vertical="top" wrapText="1"/>
    </xf>
    <xf numFmtId="0" fontId="21" fillId="13" borderId="73" xfId="0" applyFont="1" applyFill="1" applyBorder="1" applyAlignment="1">
      <alignment vertical="top" wrapText="1"/>
    </xf>
    <xf numFmtId="0" fontId="21" fillId="14" borderId="74" xfId="0" applyFont="1" applyFill="1" applyBorder="1" applyAlignment="1">
      <alignment vertical="top" wrapText="1"/>
    </xf>
    <xf numFmtId="0" fontId="21" fillId="13" borderId="75" xfId="0" applyFont="1" applyFill="1" applyBorder="1" applyAlignment="1">
      <alignment vertical="top" wrapText="1"/>
    </xf>
    <xf numFmtId="0" fontId="21" fillId="14" borderId="78" xfId="0" applyFont="1" applyFill="1" applyBorder="1" applyAlignment="1">
      <alignment vertical="top" wrapText="1"/>
    </xf>
    <xf numFmtId="0" fontId="0" fillId="14" borderId="0" xfId="0" applyFill="1" applyAlignment="1">
      <alignment vertical="top" wrapText="1"/>
    </xf>
    <xf numFmtId="0" fontId="33" fillId="24" borderId="0" xfId="0" applyFont="1" applyFill="1" applyAlignment="1">
      <alignment vertical="top"/>
    </xf>
    <xf numFmtId="0" fontId="34" fillId="20" borderId="0" xfId="0" applyFont="1" applyFill="1" applyAlignment="1">
      <alignment vertical="top"/>
    </xf>
    <xf numFmtId="0" fontId="36" fillId="24" borderId="0" xfId="0" applyFont="1" applyFill="1" applyAlignment="1">
      <alignment vertical="top"/>
    </xf>
    <xf numFmtId="0" fontId="35" fillId="24" borderId="0" xfId="0" applyFont="1" applyFill="1" applyAlignment="1">
      <alignment vertical="top"/>
    </xf>
    <xf numFmtId="0" fontId="35" fillId="20" borderId="0" xfId="0" applyFont="1" applyFill="1" applyAlignment="1">
      <alignment vertical="top"/>
    </xf>
    <xf numFmtId="0" fontId="13" fillId="0" borderId="41" xfId="0" applyFont="1" applyBorder="1"/>
    <xf numFmtId="0" fontId="13" fillId="0" borderId="51" xfId="0" applyFont="1" applyBorder="1"/>
    <xf numFmtId="0" fontId="40" fillId="24" borderId="0" xfId="0" applyFont="1" applyFill="1" applyAlignment="1">
      <alignment horizontal="center"/>
    </xf>
    <xf numFmtId="0" fontId="40" fillId="24" borderId="0" xfId="0" applyFont="1" applyFill="1" applyAlignment="1">
      <alignment vertical="top"/>
    </xf>
    <xf numFmtId="0" fontId="25" fillId="0" borderId="40" xfId="1" applyFont="1" applyFill="1" applyBorder="1" applyAlignment="1">
      <alignment horizontal="left" vertical="top" wrapText="1"/>
    </xf>
    <xf numFmtId="0" fontId="49" fillId="0" borderId="2" xfId="0" applyFont="1" applyBorder="1" applyAlignment="1">
      <alignment vertical="top" wrapText="1"/>
    </xf>
    <xf numFmtId="0" fontId="10" fillId="26" borderId="8" xfId="0" applyFont="1" applyFill="1" applyBorder="1" applyAlignment="1">
      <alignment wrapText="1"/>
    </xf>
    <xf numFmtId="0" fontId="51" fillId="26" borderId="8" xfId="0" applyFont="1" applyFill="1" applyBorder="1" applyAlignment="1">
      <alignment wrapText="1"/>
    </xf>
    <xf numFmtId="0" fontId="1" fillId="0" borderId="6" xfId="0" applyFont="1" applyBorder="1" applyAlignment="1">
      <alignment horizontal="left" vertical="top" wrapText="1"/>
    </xf>
    <xf numFmtId="0" fontId="5" fillId="0" borderId="6" xfId="0" applyFont="1" applyBorder="1" applyAlignment="1">
      <alignment wrapText="1"/>
    </xf>
    <xf numFmtId="0" fontId="0" fillId="0" borderId="6" xfId="0" applyBorder="1" applyAlignment="1">
      <alignment horizontal="left"/>
    </xf>
    <xf numFmtId="0" fontId="0" fillId="0" borderId="6" xfId="0" applyBorder="1"/>
    <xf numFmtId="0" fontId="5" fillId="0" borderId="6" xfId="0" applyFont="1" applyBorder="1" applyAlignment="1">
      <alignment horizontal="left" wrapText="1"/>
    </xf>
    <xf numFmtId="0" fontId="1" fillId="0" borderId="54" xfId="0" applyFont="1" applyBorder="1" applyAlignment="1">
      <alignment horizontal="left" vertical="top" wrapText="1"/>
    </xf>
    <xf numFmtId="0" fontId="25" fillId="0" borderId="6" xfId="0" applyFont="1" applyBorder="1" applyAlignment="1">
      <alignment horizontal="left" vertical="top" wrapText="1"/>
    </xf>
    <xf numFmtId="0" fontId="1" fillId="5" borderId="6" xfId="0" applyFont="1" applyFill="1" applyBorder="1" applyAlignment="1">
      <alignment horizontal="left" vertical="top" wrapText="1"/>
    </xf>
    <xf numFmtId="0" fontId="25" fillId="0" borderId="54" xfId="0" applyFont="1" applyBorder="1" applyAlignment="1">
      <alignment horizontal="left" vertical="top" wrapText="1"/>
    </xf>
    <xf numFmtId="0" fontId="10" fillId="0" borderId="43" xfId="0" applyFont="1" applyBorder="1" applyAlignment="1">
      <alignment wrapText="1"/>
    </xf>
    <xf numFmtId="0" fontId="3" fillId="2" borderId="40" xfId="0" applyFont="1" applyFill="1" applyBorder="1" applyAlignment="1">
      <alignment horizontal="left" vertical="top" wrapText="1"/>
    </xf>
    <xf numFmtId="0" fontId="10" fillId="26" borderId="39" xfId="0" applyFont="1" applyFill="1" applyBorder="1" applyAlignment="1">
      <alignment wrapText="1"/>
    </xf>
    <xf numFmtId="0" fontId="1" fillId="0" borderId="47" xfId="0" applyFont="1" applyBorder="1" applyAlignment="1">
      <alignment horizontal="left" vertical="top" wrapText="1"/>
    </xf>
    <xf numFmtId="0" fontId="0" fillId="0" borderId="3" xfId="0" applyBorder="1" applyAlignment="1">
      <alignment horizontal="left"/>
    </xf>
    <xf numFmtId="0" fontId="0" fillId="0" borderId="3" xfId="0" applyBorder="1"/>
    <xf numFmtId="0" fontId="10" fillId="0" borderId="83" xfId="0" applyFont="1" applyBorder="1" applyAlignment="1">
      <alignment wrapText="1"/>
    </xf>
    <xf numFmtId="0" fontId="25" fillId="0" borderId="3" xfId="0" applyFont="1" applyBorder="1" applyAlignment="1">
      <alignment horizontal="left" vertical="top" wrapText="1"/>
    </xf>
    <xf numFmtId="0" fontId="1" fillId="5" borderId="3" xfId="0" applyFont="1" applyFill="1" applyBorder="1" applyAlignment="1">
      <alignment horizontal="left" vertical="top" wrapText="1"/>
    </xf>
    <xf numFmtId="0" fontId="25" fillId="0" borderId="8" xfId="1" applyFont="1" applyFill="1" applyBorder="1" applyAlignment="1">
      <alignment horizontal="left" wrapText="1"/>
    </xf>
    <xf numFmtId="0" fontId="25" fillId="0" borderId="39" xfId="1" applyFont="1" applyFill="1" applyBorder="1" applyAlignment="1">
      <alignment horizontal="left" wrapText="1"/>
    </xf>
    <xf numFmtId="0" fontId="0" fillId="0" borderId="40" xfId="0" applyBorder="1" applyAlignment="1">
      <alignment horizontal="left" vertical="top"/>
    </xf>
    <xf numFmtId="0" fontId="25" fillId="0" borderId="6" xfId="0" applyFont="1" applyBorder="1" applyAlignment="1">
      <alignment horizontal="left" vertical="top"/>
    </xf>
    <xf numFmtId="0" fontId="25" fillId="0" borderId="47" xfId="0" applyFont="1" applyBorder="1" applyAlignment="1">
      <alignment horizontal="left" vertical="top"/>
    </xf>
    <xf numFmtId="0" fontId="1" fillId="0" borderId="3" xfId="0" applyFont="1" applyBorder="1" applyAlignment="1">
      <alignment horizontal="left" vertical="top" wrapText="1"/>
    </xf>
    <xf numFmtId="0" fontId="51" fillId="0" borderId="3" xfId="0" applyFont="1" applyBorder="1" applyAlignment="1">
      <alignment wrapText="1"/>
    </xf>
    <xf numFmtId="0" fontId="53" fillId="0" borderId="6" xfId="0" applyFont="1" applyBorder="1" applyAlignment="1">
      <alignment wrapText="1"/>
    </xf>
    <xf numFmtId="0" fontId="53" fillId="0" borderId="0" xfId="0" applyFont="1" applyAlignment="1">
      <alignment wrapText="1"/>
    </xf>
    <xf numFmtId="0" fontId="12" fillId="24" borderId="48" xfId="0" applyFont="1" applyFill="1" applyBorder="1" applyAlignment="1">
      <alignment horizontal="left" vertical="top" wrapText="1"/>
    </xf>
    <xf numFmtId="0" fontId="12" fillId="24" borderId="40" xfId="0" applyFont="1" applyFill="1" applyBorder="1" applyAlignment="1">
      <alignment horizontal="left" vertical="top" wrapText="1"/>
    </xf>
    <xf numFmtId="0" fontId="0" fillId="0" borderId="85" xfId="0" applyBorder="1"/>
    <xf numFmtId="0" fontId="25" fillId="0" borderId="4" xfId="1" applyFont="1" applyFill="1" applyBorder="1" applyAlignment="1">
      <alignment horizontal="left" wrapText="1"/>
    </xf>
    <xf numFmtId="0" fontId="10" fillId="26" borderId="4" xfId="0" applyFont="1" applyFill="1" applyBorder="1" applyAlignment="1">
      <alignment wrapText="1"/>
    </xf>
    <xf numFmtId="0" fontId="10" fillId="26" borderId="86" xfId="0" applyFont="1" applyFill="1" applyBorder="1" applyAlignment="1">
      <alignment wrapText="1"/>
    </xf>
    <xf numFmtId="0" fontId="51" fillId="26" borderId="86" xfId="0" applyFont="1" applyFill="1" applyBorder="1" applyAlignment="1">
      <alignment wrapText="1"/>
    </xf>
    <xf numFmtId="0" fontId="51" fillId="0" borderId="6" xfId="0" applyFont="1" applyBorder="1" applyAlignment="1">
      <alignment wrapText="1"/>
    </xf>
    <xf numFmtId="0" fontId="53" fillId="0" borderId="6" xfId="0" applyFont="1" applyBorder="1"/>
    <xf numFmtId="0" fontId="25" fillId="0" borderId="43" xfId="1" applyFont="1" applyFill="1" applyBorder="1" applyAlignment="1">
      <alignment horizontal="left" wrapText="1"/>
    </xf>
    <xf numFmtId="0" fontId="53" fillId="0" borderId="3" xfId="0" applyFont="1" applyBorder="1" applyAlignment="1">
      <alignment wrapText="1"/>
    </xf>
    <xf numFmtId="0" fontId="53" fillId="0" borderId="11" xfId="0" applyFont="1" applyBorder="1" applyAlignment="1">
      <alignment wrapText="1"/>
    </xf>
    <xf numFmtId="0" fontId="1" fillId="0" borderId="15" xfId="0" applyFont="1" applyBorder="1" applyAlignment="1">
      <alignment vertical="top"/>
    </xf>
    <xf numFmtId="0" fontId="1" fillId="0" borderId="0" xfId="0" applyFont="1" applyAlignment="1">
      <alignment vertical="top"/>
    </xf>
    <xf numFmtId="0" fontId="1" fillId="17" borderId="16" xfId="0" applyFont="1" applyFill="1" applyBorder="1" applyAlignment="1">
      <alignment vertical="top"/>
    </xf>
    <xf numFmtId="0" fontId="1" fillId="17" borderId="18" xfId="0" applyFont="1" applyFill="1" applyBorder="1" applyAlignment="1">
      <alignment vertical="top"/>
    </xf>
    <xf numFmtId="0" fontId="1" fillId="17" borderId="15" xfId="0" applyFont="1" applyFill="1" applyBorder="1" applyAlignment="1">
      <alignment vertical="top"/>
    </xf>
    <xf numFmtId="0" fontId="1" fillId="17" borderId="17" xfId="0" applyFont="1" applyFill="1" applyBorder="1" applyAlignment="1">
      <alignment vertical="top"/>
    </xf>
    <xf numFmtId="0" fontId="10" fillId="0" borderId="0" xfId="0" applyFont="1" applyAlignment="1">
      <alignment horizontal="left"/>
    </xf>
    <xf numFmtId="0" fontId="3" fillId="3" borderId="0" xfId="0" applyFont="1" applyFill="1" applyAlignment="1">
      <alignment horizontal="left" vertical="center"/>
    </xf>
    <xf numFmtId="0" fontId="7" fillId="3" borderId="0" xfId="0" applyFont="1" applyFill="1" applyAlignment="1">
      <alignment horizontal="left" vertical="top" wrapText="1"/>
    </xf>
    <xf numFmtId="0" fontId="7" fillId="0" borderId="0" xfId="0" applyFont="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0" fillId="0" borderId="11" xfId="0" applyFont="1" applyBorder="1" applyAlignment="1">
      <alignment horizontal="left" vertical="center"/>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4" fillId="16" borderId="22" xfId="0" applyFont="1" applyFill="1" applyBorder="1" applyAlignment="1">
      <alignment horizontal="center" vertical="top" wrapText="1"/>
    </xf>
    <xf numFmtId="0" fontId="14" fillId="16" borderId="23" xfId="0" applyFont="1" applyFill="1" applyBorder="1" applyAlignment="1">
      <alignment horizontal="center" vertical="top" wrapText="1"/>
    </xf>
    <xf numFmtId="0" fontId="5" fillId="0" borderId="2" xfId="0" applyFont="1" applyBorder="1" applyAlignment="1">
      <alignment horizontal="left" vertical="top" wrapText="1"/>
    </xf>
    <xf numFmtId="0" fontId="5" fillId="0" borderId="24" xfId="0" applyFont="1" applyBorder="1" applyAlignment="1">
      <alignment horizontal="left" vertical="top" wrapText="1"/>
    </xf>
    <xf numFmtId="0" fontId="42" fillId="19" borderId="0" xfId="0" applyFont="1" applyFill="1" applyAlignment="1">
      <alignment horizontal="left" vertical="top" wrapText="1"/>
    </xf>
    <xf numFmtId="0" fontId="14" fillId="15" borderId="22" xfId="0" applyFont="1" applyFill="1" applyBorder="1" applyAlignment="1">
      <alignment horizontal="center" vertical="top" wrapText="1"/>
    </xf>
    <xf numFmtId="0" fontId="14" fillId="6" borderId="23" xfId="0" applyFont="1" applyFill="1" applyBorder="1" applyAlignment="1">
      <alignment horizontal="center" vertical="top" wrapText="1"/>
    </xf>
    <xf numFmtId="0" fontId="5" fillId="0" borderId="0" xfId="0" applyFont="1" applyAlignment="1">
      <alignmen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wrapText="1"/>
    </xf>
    <xf numFmtId="0" fontId="14" fillId="15" borderId="38" xfId="0" applyFont="1" applyFill="1" applyBorder="1" applyAlignment="1">
      <alignment horizontal="center" vertical="top"/>
    </xf>
    <xf numFmtId="0" fontId="14" fillId="15" borderId="1" xfId="0" applyFont="1" applyFill="1" applyBorder="1" applyAlignment="1">
      <alignment horizontal="center"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6" xfId="0" applyBorder="1" applyAlignment="1">
      <alignment vertical="top" wrapText="1"/>
    </xf>
    <xf numFmtId="0" fontId="30" fillId="0" borderId="0" xfId="0" applyFont="1" applyAlignment="1">
      <alignment horizontal="center" vertical="top"/>
    </xf>
    <xf numFmtId="0" fontId="30" fillId="0" borderId="84" xfId="0" applyFont="1" applyBorder="1" applyAlignment="1">
      <alignment horizontal="center" vertical="top"/>
    </xf>
    <xf numFmtId="0" fontId="31" fillId="0" borderId="0" xfId="0" applyFont="1" applyAlignment="1">
      <alignment horizontal="left" vertical="top" wrapText="1"/>
    </xf>
    <xf numFmtId="0" fontId="4" fillId="0" borderId="32" xfId="0" applyFont="1" applyBorder="1" applyAlignment="1">
      <alignment vertical="top" textRotation="90"/>
    </xf>
    <xf numFmtId="0" fontId="4" fillId="14" borderId="67" xfId="0" applyFont="1" applyFill="1" applyBorder="1" applyAlignment="1">
      <alignment vertical="top" textRotation="90"/>
    </xf>
    <xf numFmtId="0" fontId="4" fillId="14" borderId="32" xfId="0" applyFont="1" applyFill="1" applyBorder="1" applyAlignment="1">
      <alignment vertical="top" textRotation="90"/>
    </xf>
    <xf numFmtId="0" fontId="4" fillId="14" borderId="70" xfId="0" applyFont="1" applyFill="1" applyBorder="1" applyAlignment="1">
      <alignment vertical="top" textRotation="90"/>
    </xf>
    <xf numFmtId="0" fontId="4" fillId="14" borderId="71" xfId="0" applyFont="1" applyFill="1" applyBorder="1" applyAlignment="1">
      <alignment vertical="top" textRotation="90"/>
    </xf>
    <xf numFmtId="0" fontId="4" fillId="14" borderId="72" xfId="0" applyFont="1" applyFill="1" applyBorder="1" applyAlignment="1">
      <alignment vertical="top" textRotation="90"/>
    </xf>
    <xf numFmtId="0" fontId="4" fillId="0" borderId="59" xfId="0" applyFont="1" applyBorder="1" applyAlignment="1">
      <alignment vertical="top" textRotation="90"/>
    </xf>
    <xf numFmtId="0" fontId="4" fillId="0" borderId="61" xfId="0" applyFont="1" applyBorder="1" applyAlignment="1">
      <alignment vertical="top" textRotation="90"/>
    </xf>
    <xf numFmtId="0" fontId="4" fillId="0" borderId="63" xfId="0" applyFont="1" applyBorder="1" applyAlignment="1">
      <alignment vertical="top" textRotation="90"/>
    </xf>
    <xf numFmtId="0" fontId="33" fillId="0" borderId="0" xfId="0" applyFont="1" applyAlignment="1">
      <alignment vertical="top" wrapText="1"/>
    </xf>
    <xf numFmtId="0" fontId="33" fillId="0" borderId="0" xfId="0" applyFont="1" applyAlignment="1">
      <alignment vertical="top"/>
    </xf>
    <xf numFmtId="0" fontId="4" fillId="0" borderId="65" xfId="0" applyFont="1" applyBorder="1" applyAlignment="1">
      <alignment vertical="top" textRotation="90"/>
    </xf>
    <xf numFmtId="0" fontId="6" fillId="0" borderId="0" xfId="0" applyFont="1" applyAlignment="1"/>
    <xf numFmtId="0" fontId="0" fillId="0" borderId="0" xfId="0" applyAlignment="1"/>
    <xf numFmtId="0" fontId="6" fillId="0" borderId="5" xfId="0" applyFont="1" applyBorder="1" applyAlignment="1"/>
    <xf numFmtId="0" fontId="6" fillId="0" borderId="12" xfId="0" applyFont="1" applyBorder="1" applyAlignment="1"/>
  </cellXfs>
  <cellStyles count="2">
    <cellStyle name="Good" xfId="1" builtinId="26"/>
    <cellStyle name="Normal" xfId="0" builtinId="0"/>
  </cellStyles>
  <dxfs count="0"/>
  <tableStyles count="0" defaultTableStyle="TableStyleMedium2" defaultPivotStyle="PivotStyleLight16"/>
  <colors>
    <mruColors>
      <color rgb="FFFFD476"/>
      <color rgb="FFFFB81C"/>
      <color rgb="FF045DB8"/>
      <color rgb="FFA9E1F6"/>
      <color rgb="FF71CCF0"/>
      <color rgb="FF023087"/>
      <color rgb="FF0572CE"/>
      <color rgb="FF423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203197</xdr:colOff>
      <xdr:row>0</xdr:row>
      <xdr:rowOff>135466</xdr:rowOff>
    </xdr:from>
    <xdr:to>
      <xdr:col>0</xdr:col>
      <xdr:colOff>1523560</xdr:colOff>
      <xdr:row>1</xdr:row>
      <xdr:rowOff>376767</xdr:rowOff>
    </xdr:to>
    <xdr:pic>
      <xdr:nvPicPr>
        <xdr:cNvPr id="5" name="Picture 4">
          <a:extLst>
            <a:ext uri="{FF2B5EF4-FFF2-40B4-BE49-F238E27FC236}">
              <a16:creationId xmlns:a16="http://schemas.microsoft.com/office/drawing/2014/main" id="{52DBC987-244A-5D57-D453-1250E07F59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03197" y="135466"/>
          <a:ext cx="1320363" cy="11345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353272</xdr:rowOff>
    </xdr:to>
    <xdr:pic>
      <xdr:nvPicPr>
        <xdr:cNvPr id="2" name="Picture 1">
          <a:extLst>
            <a:ext uri="{FF2B5EF4-FFF2-40B4-BE49-F238E27FC236}">
              <a16:creationId xmlns:a16="http://schemas.microsoft.com/office/drawing/2014/main" id="{0E43C1C3-2236-C346-AC5D-D8F961D802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324097" y="110066"/>
          <a:ext cx="1320363" cy="1130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351367</xdr:rowOff>
    </xdr:to>
    <xdr:pic>
      <xdr:nvPicPr>
        <xdr:cNvPr id="2" name="Picture 1">
          <a:extLst>
            <a:ext uri="{FF2B5EF4-FFF2-40B4-BE49-F238E27FC236}">
              <a16:creationId xmlns:a16="http://schemas.microsoft.com/office/drawing/2014/main" id="{D652D016-BC11-B24F-A2B4-3908D95040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46097" y="110066"/>
          <a:ext cx="1320363" cy="1130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85722</xdr:colOff>
      <xdr:row>0</xdr:row>
      <xdr:rowOff>110066</xdr:rowOff>
    </xdr:from>
    <xdr:to>
      <xdr:col>0</xdr:col>
      <xdr:colOff>1399735</xdr:colOff>
      <xdr:row>1</xdr:row>
      <xdr:rowOff>351367</xdr:rowOff>
    </xdr:to>
    <xdr:pic>
      <xdr:nvPicPr>
        <xdr:cNvPr id="3" name="Picture 2">
          <a:extLst>
            <a:ext uri="{FF2B5EF4-FFF2-40B4-BE49-F238E27FC236}">
              <a16:creationId xmlns:a16="http://schemas.microsoft.com/office/drawing/2014/main" id="{A71770B4-2E66-1B4A-BCC6-F6F72ED579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85722" y="110066"/>
          <a:ext cx="1314013" cy="11303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1485-7B21-474B-A95E-9DFB6BFBE2E3}">
  <sheetPr codeName="Sheet2">
    <tabColor theme="4"/>
  </sheetPr>
  <dimension ref="A1:F30"/>
  <sheetViews>
    <sheetView topLeftCell="A17" zoomScaleNormal="100" workbookViewId="0">
      <selection activeCell="A25" sqref="A25"/>
    </sheetView>
  </sheetViews>
  <sheetFormatPr defaultColWidth="11" defaultRowHeight="15.6"/>
  <cols>
    <col min="1" max="1" width="23.375" style="73" customWidth="1"/>
    <col min="2" max="2" width="85.875" style="73" customWidth="1"/>
    <col min="3" max="3" width="0" style="73" hidden="1" customWidth="1"/>
    <col min="4" max="4" width="11" style="73"/>
    <col min="5" max="5" width="11.125" style="73" customWidth="1"/>
    <col min="6" max="16384" width="11" style="73"/>
  </cols>
  <sheetData>
    <row r="1" spans="1:6" ht="69.95" customHeight="1">
      <c r="A1" s="130"/>
      <c r="B1" s="297" t="s">
        <v>0</v>
      </c>
      <c r="C1" s="129"/>
      <c r="D1"/>
      <c r="E1" s="129"/>
      <c r="F1"/>
    </row>
    <row r="2" spans="1:6" ht="50.1" customHeight="1">
      <c r="A2" s="130"/>
      <c r="B2" s="298"/>
      <c r="C2" s="129"/>
      <c r="D2"/>
      <c r="E2" s="129"/>
      <c r="F2"/>
    </row>
    <row r="3" spans="1:6" ht="30.95" customHeight="1">
      <c r="A3" s="129"/>
      <c r="B3" s="129"/>
      <c r="C3" s="129"/>
      <c r="D3" s="129"/>
      <c r="E3" s="129"/>
      <c r="F3" s="118"/>
    </row>
    <row r="4" spans="1:6" ht="24.95" customHeight="1" thickBot="1">
      <c r="A4" s="128"/>
      <c r="B4" s="128"/>
      <c r="C4" s="74"/>
      <c r="D4" s="74"/>
      <c r="E4" s="74"/>
      <c r="F4" s="74"/>
    </row>
    <row r="5" spans="1:6">
      <c r="A5" s="124" t="s">
        <v>1</v>
      </c>
      <c r="B5" s="125"/>
    </row>
    <row r="6" spans="1:6">
      <c r="A6" s="111"/>
      <c r="B6" s="112"/>
    </row>
    <row r="7" spans="1:6">
      <c r="A7" s="111" t="s">
        <v>2</v>
      </c>
      <c r="B7" s="112"/>
    </row>
    <row r="8" spans="1:6">
      <c r="A8" s="111"/>
      <c r="B8" s="112"/>
    </row>
    <row r="9" spans="1:6">
      <c r="A9" s="111" t="s">
        <v>3</v>
      </c>
      <c r="B9" s="112"/>
    </row>
    <row r="10" spans="1:6">
      <c r="A10" s="111"/>
      <c r="B10" s="112"/>
    </row>
    <row r="11" spans="1:6">
      <c r="A11" s="111" t="s">
        <v>4</v>
      </c>
      <c r="B11" s="113"/>
    </row>
    <row r="12" spans="1:6" ht="15.95" thickBot="1">
      <c r="A12" s="114"/>
      <c r="B12" s="115"/>
    </row>
    <row r="14" spans="1:6" ht="15.95" thickBot="1"/>
    <row r="15" spans="1:6" ht="23.1" customHeight="1">
      <c r="A15" s="126" t="s">
        <v>5</v>
      </c>
      <c r="B15" s="127"/>
    </row>
    <row r="16" spans="1:6">
      <c r="A16" s="119" t="s">
        <v>6</v>
      </c>
      <c r="B16" s="120"/>
    </row>
    <row r="17" spans="1:4">
      <c r="A17" s="119"/>
      <c r="B17" s="120"/>
    </row>
    <row r="18" spans="1:4">
      <c r="A18" s="119" t="s">
        <v>7</v>
      </c>
      <c r="B18" s="120"/>
    </row>
    <row r="19" spans="1:4">
      <c r="A19" s="119"/>
      <c r="B19" s="120"/>
    </row>
    <row r="20" spans="1:4">
      <c r="A20" s="119" t="s">
        <v>8</v>
      </c>
      <c r="B20" s="121"/>
    </row>
    <row r="21" spans="1:4">
      <c r="A21" s="119"/>
      <c r="B21" s="120"/>
    </row>
    <row r="22" spans="1:4">
      <c r="A22" s="346" t="s">
        <v>9</v>
      </c>
      <c r="B22" s="344"/>
    </row>
    <row r="23" spans="1:4">
      <c r="A23" s="346"/>
      <c r="B23" s="344"/>
    </row>
    <row r="24" spans="1:4" ht="15.95" thickBot="1">
      <c r="A24" s="347"/>
      <c r="B24" s="345"/>
    </row>
    <row r="25" spans="1:4">
      <c r="A25" s="116" t="s">
        <v>10</v>
      </c>
      <c r="B25" s="116"/>
      <c r="C25" s="116"/>
      <c r="D25" s="116"/>
    </row>
    <row r="26" spans="1:4" ht="15.95" customHeight="1">
      <c r="A26" s="116"/>
      <c r="B26" s="116"/>
      <c r="C26" s="116"/>
      <c r="D26" s="116"/>
    </row>
    <row r="27" spans="1:4">
      <c r="A27" s="116"/>
      <c r="B27" s="116"/>
      <c r="C27" s="116"/>
      <c r="D27" s="116"/>
    </row>
    <row r="28" spans="1:4" ht="15.95" customHeight="1">
      <c r="A28" s="117"/>
      <c r="B28" s="117"/>
      <c r="C28" s="116"/>
      <c r="D28" s="116"/>
    </row>
    <row r="29" spans="1:4">
      <c r="A29" s="122" t="s">
        <v>11</v>
      </c>
      <c r="B29" s="116"/>
      <c r="C29" s="116"/>
      <c r="D29" s="116"/>
    </row>
    <row r="30" spans="1:4">
      <c r="A30" s="123" t="s">
        <v>12</v>
      </c>
      <c r="B30" s="116"/>
      <c r="C30" s="116"/>
      <c r="D30" s="116"/>
    </row>
  </sheetData>
  <mergeCells count="2">
    <mergeCell ref="B22:B24"/>
    <mergeCell ref="A22:A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4A30-A10A-2A4C-B2F0-13990E0F9268}">
  <sheetPr codeName="Sheet3">
    <tabColor rgb="FF7030A0"/>
  </sheetPr>
  <dimension ref="A1:F46"/>
  <sheetViews>
    <sheetView tabSelected="1" topLeftCell="A31" zoomScaleNormal="100" workbookViewId="0">
      <selection activeCell="D12" sqref="D12"/>
    </sheetView>
  </sheetViews>
  <sheetFormatPr defaultColWidth="11" defaultRowHeight="15.6"/>
  <cols>
    <col min="1" max="1" width="28.875" style="73" bestFit="1" customWidth="1"/>
    <col min="2" max="2" width="28.5" style="73" customWidth="1"/>
    <col min="3" max="4" width="32" style="73" customWidth="1"/>
    <col min="5" max="5" width="21.5" style="73" customWidth="1"/>
    <col min="6" max="16384" width="11" style="73"/>
  </cols>
  <sheetData>
    <row r="1" spans="1:6" ht="69.95" customHeight="1">
      <c r="A1" s="130"/>
      <c r="B1" s="131" t="s">
        <v>13</v>
      </c>
      <c r="C1" s="132"/>
      <c r="D1" s="132"/>
      <c r="E1" s="132"/>
    </row>
    <row r="2" spans="1:6" ht="50.1" customHeight="1">
      <c r="A2" s="130"/>
      <c r="B2" s="132"/>
      <c r="C2" s="132"/>
      <c r="D2" s="132"/>
      <c r="E2" s="132"/>
    </row>
    <row r="3" spans="1:6" ht="30.95" customHeight="1"/>
    <row r="4" spans="1:6">
      <c r="A4" s="139" t="s">
        <v>14</v>
      </c>
      <c r="B4" s="139"/>
      <c r="C4" s="139"/>
      <c r="D4" s="139"/>
      <c r="E4" s="139"/>
      <c r="F4" s="139"/>
    </row>
    <row r="5" spans="1:6" ht="33" customHeight="1">
      <c r="A5" s="116" t="s">
        <v>15</v>
      </c>
      <c r="B5" s="128"/>
      <c r="C5" s="128"/>
      <c r="D5" s="128"/>
      <c r="E5" s="128"/>
      <c r="F5" s="128"/>
    </row>
    <row r="6" spans="1:6" ht="24.95" customHeight="1" thickBot="1">
      <c r="A6" s="110"/>
      <c r="B6" s="110"/>
      <c r="C6" s="110"/>
      <c r="D6" s="110"/>
      <c r="E6" s="110"/>
      <c r="F6" s="110"/>
    </row>
    <row r="7" spans="1:6" ht="24.95" customHeight="1">
      <c r="A7" s="160"/>
      <c r="B7" s="161"/>
      <c r="C7" s="162"/>
      <c r="D7" s="162"/>
      <c r="E7" s="163"/>
      <c r="F7" s="110"/>
    </row>
    <row r="8" spans="1:6" ht="33.950000000000003" customHeight="1" thickBot="1">
      <c r="A8" s="164" t="s">
        <v>13</v>
      </c>
      <c r="B8" s="165"/>
      <c r="C8" s="165"/>
      <c r="D8" s="165"/>
      <c r="E8" s="166"/>
    </row>
    <row r="9" spans="1:6">
      <c r="A9" s="111"/>
      <c r="B9" s="116"/>
      <c r="E9" s="167"/>
    </row>
    <row r="10" spans="1:6">
      <c r="A10" s="168" t="s">
        <v>16</v>
      </c>
      <c r="B10" s="169" t="s">
        <v>17</v>
      </c>
      <c r="C10" s="170"/>
      <c r="D10" s="170"/>
      <c r="E10" s="171"/>
    </row>
    <row r="11" spans="1:6">
      <c r="A11" s="168"/>
      <c r="B11" s="169"/>
      <c r="C11" s="170"/>
      <c r="D11" s="170"/>
      <c r="E11" s="171"/>
    </row>
    <row r="12" spans="1:6">
      <c r="A12" s="168" t="s">
        <v>18</v>
      </c>
      <c r="B12" s="169" t="s">
        <v>19</v>
      </c>
      <c r="C12" s="170" t="s">
        <v>20</v>
      </c>
      <c r="D12" s="170"/>
      <c r="E12" s="171"/>
    </row>
    <row r="13" spans="1:6">
      <c r="A13" s="168"/>
      <c r="B13" s="169"/>
      <c r="C13" s="170"/>
      <c r="D13" s="170"/>
      <c r="E13" s="171"/>
    </row>
    <row r="14" spans="1:6">
      <c r="A14" s="168" t="s">
        <v>21</v>
      </c>
      <c r="B14" s="169" t="s">
        <v>22</v>
      </c>
      <c r="C14" s="169" t="s">
        <v>23</v>
      </c>
      <c r="D14" s="170"/>
      <c r="E14" s="171"/>
    </row>
    <row r="15" spans="1:6">
      <c r="A15" s="168"/>
      <c r="B15" s="169" t="s">
        <v>24</v>
      </c>
      <c r="C15" s="169" t="s">
        <v>25</v>
      </c>
      <c r="D15" s="170"/>
      <c r="E15" s="171"/>
    </row>
    <row r="16" spans="1:6">
      <c r="A16" s="168"/>
      <c r="B16" s="169" t="s">
        <v>26</v>
      </c>
      <c r="C16" s="169" t="s">
        <v>27</v>
      </c>
      <c r="D16" s="170"/>
      <c r="E16" s="171"/>
    </row>
    <row r="17" spans="1:5">
      <c r="A17" s="168"/>
      <c r="B17" s="169" t="s">
        <v>28</v>
      </c>
      <c r="C17" s="169" t="s">
        <v>29</v>
      </c>
      <c r="D17" s="170"/>
      <c r="E17" s="171"/>
    </row>
    <row r="18" spans="1:5">
      <c r="A18" s="168"/>
      <c r="B18" s="169" t="s">
        <v>30</v>
      </c>
      <c r="C18" s="169" t="s">
        <v>31</v>
      </c>
      <c r="D18" s="170"/>
      <c r="E18" s="171"/>
    </row>
    <row r="19" spans="1:5">
      <c r="A19" s="168"/>
      <c r="B19" s="169" t="s">
        <v>32</v>
      </c>
      <c r="C19" s="169" t="s">
        <v>33</v>
      </c>
      <c r="D19" s="170"/>
      <c r="E19" s="171"/>
    </row>
    <row r="20" spans="1:5">
      <c r="A20" s="168"/>
      <c r="B20" s="169" t="s">
        <v>34</v>
      </c>
      <c r="C20" s="169" t="s">
        <v>35</v>
      </c>
      <c r="D20" s="170"/>
      <c r="E20" s="171"/>
    </row>
    <row r="21" spans="1:5">
      <c r="A21" s="168"/>
      <c r="B21" s="169" t="s">
        <v>36</v>
      </c>
      <c r="C21" s="170" t="s">
        <v>37</v>
      </c>
      <c r="D21" s="170"/>
      <c r="E21" s="171"/>
    </row>
    <row r="22" spans="1:5">
      <c r="A22" s="168"/>
      <c r="B22" s="169" t="s">
        <v>38</v>
      </c>
      <c r="C22" s="170" t="s">
        <v>39</v>
      </c>
      <c r="D22" s="170"/>
      <c r="E22" s="171"/>
    </row>
    <row r="23" spans="1:5">
      <c r="A23" s="168"/>
      <c r="B23" s="73" t="s">
        <v>40</v>
      </c>
      <c r="C23" s="73" t="s">
        <v>41</v>
      </c>
      <c r="D23" s="170"/>
      <c r="E23" s="171"/>
    </row>
    <row r="24" spans="1:5">
      <c r="A24" s="168"/>
      <c r="B24" s="169"/>
      <c r="C24" s="170"/>
      <c r="D24" s="170"/>
      <c r="E24" s="171"/>
    </row>
    <row r="25" spans="1:5">
      <c r="A25" s="168"/>
      <c r="B25" s="169"/>
      <c r="C25" s="170"/>
      <c r="D25" s="170"/>
      <c r="E25" s="171"/>
    </row>
    <row r="26" spans="1:5">
      <c r="A26" s="168" t="s">
        <v>42</v>
      </c>
      <c r="B26" s="172"/>
      <c r="C26" s="170"/>
      <c r="D26" s="170"/>
      <c r="E26" s="171"/>
    </row>
    <row r="27" spans="1:5">
      <c r="A27" s="168"/>
      <c r="B27" s="169"/>
      <c r="C27" s="170"/>
      <c r="D27" s="170"/>
      <c r="E27" s="171"/>
    </row>
    <row r="28" spans="1:5">
      <c r="A28" s="168"/>
      <c r="B28" s="169"/>
      <c r="C28" s="170"/>
      <c r="D28" s="170"/>
      <c r="E28" s="171"/>
    </row>
    <row r="29" spans="1:5">
      <c r="A29" s="168" t="s">
        <v>43</v>
      </c>
      <c r="B29" s="169"/>
      <c r="C29" s="169"/>
      <c r="D29" s="170"/>
      <c r="E29" s="171"/>
    </row>
    <row r="30" spans="1:5">
      <c r="A30" s="111"/>
      <c r="B30" s="169"/>
      <c r="C30" s="169"/>
      <c r="D30" s="170"/>
      <c r="E30" s="171"/>
    </row>
    <row r="31" spans="1:5">
      <c r="A31" s="111"/>
      <c r="B31" s="169"/>
      <c r="C31" s="169"/>
      <c r="D31" s="170"/>
      <c r="E31" s="171"/>
    </row>
    <row r="32" spans="1:5">
      <c r="A32" s="111"/>
      <c r="B32" s="169"/>
      <c r="C32" s="169"/>
      <c r="D32" s="170"/>
      <c r="E32" s="171"/>
    </row>
    <row r="33" spans="1:5">
      <c r="A33" s="111"/>
      <c r="B33" s="169"/>
      <c r="C33" s="169"/>
      <c r="D33" s="170"/>
      <c r="E33" s="171"/>
    </row>
    <row r="34" spans="1:5">
      <c r="A34" s="111"/>
      <c r="B34" s="169"/>
      <c r="C34" s="169"/>
      <c r="D34" s="170"/>
      <c r="E34" s="171"/>
    </row>
    <row r="35" spans="1:5">
      <c r="A35" s="111"/>
      <c r="B35" s="169"/>
      <c r="C35" s="169"/>
      <c r="D35" s="170"/>
      <c r="E35" s="171"/>
    </row>
    <row r="36" spans="1:5">
      <c r="A36" s="168" t="s">
        <v>44</v>
      </c>
      <c r="B36" s="169" t="s">
        <v>45</v>
      </c>
      <c r="C36" s="169" t="s">
        <v>46</v>
      </c>
      <c r="D36" s="170" t="s">
        <v>47</v>
      </c>
      <c r="E36" s="171" t="s">
        <v>48</v>
      </c>
    </row>
    <row r="37" spans="1:5">
      <c r="A37" s="111"/>
      <c r="B37" s="116"/>
      <c r="C37" s="173"/>
      <c r="D37" s="74"/>
      <c r="E37" s="167"/>
    </row>
    <row r="38" spans="1:5">
      <c r="A38" s="111"/>
      <c r="B38" s="116"/>
      <c r="E38" s="167"/>
    </row>
    <row r="39" spans="1:5">
      <c r="A39" s="168" t="s">
        <v>49</v>
      </c>
      <c r="B39" s="174" t="s">
        <v>50</v>
      </c>
      <c r="E39" s="167"/>
    </row>
    <row r="40" spans="1:5">
      <c r="A40" s="111"/>
      <c r="B40" s="128"/>
      <c r="E40" s="167"/>
    </row>
    <row r="41" spans="1:5">
      <c r="A41" s="342" t="s">
        <v>51</v>
      </c>
      <c r="B41" s="343"/>
      <c r="E41" s="167"/>
    </row>
    <row r="42" spans="1:5" ht="15.95" customHeight="1" thickBot="1">
      <c r="A42" s="175"/>
      <c r="B42" s="176"/>
      <c r="C42" s="176"/>
      <c r="D42" s="176"/>
      <c r="E42" s="177"/>
    </row>
    <row r="43" spans="1:5" ht="15.95" customHeight="1"/>
    <row r="44" spans="1:5">
      <c r="A44" s="178" t="s">
        <v>11</v>
      </c>
      <c r="B44" s="117"/>
      <c r="C44" s="116"/>
      <c r="D44" s="116"/>
    </row>
    <row r="45" spans="1:5">
      <c r="A45" s="179" t="s">
        <v>12</v>
      </c>
      <c r="B45" s="116"/>
      <c r="C45" s="116"/>
      <c r="D45" s="116"/>
    </row>
    <row r="46" spans="1:5">
      <c r="A46" s="116"/>
      <c r="B46" s="116"/>
    </row>
  </sheetData>
  <mergeCells count="1">
    <mergeCell ref="A41:B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8FF1-D98E-3E4F-AFC0-C89C88E45B62}">
  <sheetPr codeName="Sheet4"/>
  <dimension ref="A1:Z1012"/>
  <sheetViews>
    <sheetView workbookViewId="0">
      <selection activeCell="F15" sqref="F15"/>
    </sheetView>
  </sheetViews>
  <sheetFormatPr defaultColWidth="13" defaultRowHeight="15.6"/>
  <cols>
    <col min="1" max="1" width="10" customWidth="1"/>
    <col min="2" max="2" width="13.5" customWidth="1"/>
    <col min="3" max="3" width="64.875" customWidth="1"/>
    <col min="4" max="4" width="11.375" customWidth="1"/>
    <col min="5" max="26" width="10" customWidth="1"/>
  </cols>
  <sheetData>
    <row r="1" spans="1:26" ht="21.75" customHeight="1">
      <c r="A1" s="7" t="s">
        <v>52</v>
      </c>
      <c r="B1" s="8"/>
      <c r="C1" s="8"/>
      <c r="D1" s="8"/>
      <c r="E1" s="8"/>
      <c r="F1" s="8"/>
      <c r="G1" s="8"/>
      <c r="H1" s="8"/>
      <c r="I1" s="8"/>
      <c r="J1" s="8"/>
      <c r="K1" s="8"/>
      <c r="L1" s="8"/>
      <c r="M1" s="8"/>
      <c r="N1" s="8"/>
      <c r="O1" s="8"/>
      <c r="P1" s="8"/>
      <c r="Q1" s="8"/>
      <c r="R1" s="8"/>
      <c r="S1" s="8"/>
      <c r="T1" s="8"/>
      <c r="U1" s="8"/>
      <c r="V1" s="8"/>
      <c r="W1" s="8"/>
      <c r="X1" s="8"/>
      <c r="Y1" s="8"/>
      <c r="Z1" s="8"/>
    </row>
    <row r="2" spans="1:26" ht="12" customHeight="1">
      <c r="A2" s="9" t="s">
        <v>53</v>
      </c>
      <c r="B2" s="9" t="s">
        <v>54</v>
      </c>
      <c r="C2" s="10" t="s">
        <v>52</v>
      </c>
      <c r="D2" s="8"/>
      <c r="E2" s="8"/>
      <c r="F2" s="8"/>
      <c r="G2" s="8"/>
      <c r="H2" s="8"/>
      <c r="I2" s="8"/>
      <c r="J2" s="8"/>
      <c r="K2" s="8"/>
      <c r="L2" s="8"/>
      <c r="M2" s="8"/>
      <c r="N2" s="8"/>
      <c r="O2" s="8"/>
      <c r="P2" s="8"/>
      <c r="Q2" s="8"/>
      <c r="R2" s="8"/>
      <c r="S2" s="8"/>
      <c r="T2" s="8"/>
      <c r="U2" s="8"/>
      <c r="V2" s="8"/>
      <c r="W2" s="8"/>
      <c r="X2" s="8"/>
      <c r="Y2" s="8"/>
      <c r="Z2" s="8"/>
    </row>
    <row r="3" spans="1:26">
      <c r="A3" s="36">
        <v>0.26</v>
      </c>
      <c r="B3" s="12">
        <v>43994</v>
      </c>
      <c r="C3" s="13" t="s">
        <v>55</v>
      </c>
      <c r="D3" s="8"/>
      <c r="E3" s="8"/>
      <c r="F3" s="8"/>
      <c r="G3" s="8"/>
      <c r="H3" s="8"/>
      <c r="I3" s="8"/>
      <c r="J3" s="8"/>
      <c r="K3" s="8"/>
      <c r="L3" s="8"/>
      <c r="M3" s="8"/>
      <c r="N3" s="8"/>
      <c r="O3" s="8"/>
      <c r="P3" s="8"/>
      <c r="Q3" s="8"/>
      <c r="R3" s="8"/>
      <c r="S3" s="8"/>
      <c r="T3" s="8"/>
      <c r="U3" s="8"/>
      <c r="V3" s="8"/>
      <c r="W3" s="8"/>
      <c r="X3" s="8"/>
      <c r="Y3" s="8"/>
      <c r="Z3" s="8"/>
    </row>
    <row r="4" spans="1:26">
      <c r="A4" s="36">
        <v>0.27</v>
      </c>
      <c r="B4" s="12">
        <v>43994</v>
      </c>
      <c r="C4" s="13" t="s">
        <v>56</v>
      </c>
      <c r="D4" s="8"/>
      <c r="E4" s="8"/>
      <c r="F4" s="8"/>
      <c r="G4" s="8"/>
      <c r="H4" s="8"/>
      <c r="I4" s="8"/>
      <c r="J4" s="8"/>
      <c r="K4" s="8"/>
      <c r="L4" s="8"/>
      <c r="M4" s="8"/>
      <c r="N4" s="8"/>
      <c r="O4" s="8"/>
      <c r="P4" s="8"/>
      <c r="Q4" s="8"/>
      <c r="R4" s="8"/>
      <c r="S4" s="8"/>
      <c r="T4" s="8"/>
      <c r="U4" s="8"/>
      <c r="V4" s="8"/>
      <c r="W4" s="8"/>
      <c r="X4" s="8"/>
      <c r="Y4" s="8"/>
      <c r="Z4" s="8"/>
    </row>
    <row r="5" spans="1:26">
      <c r="A5" s="36">
        <v>1</v>
      </c>
      <c r="B5" s="14">
        <v>43997</v>
      </c>
      <c r="C5" s="13" t="s">
        <v>57</v>
      </c>
      <c r="D5" s="8"/>
      <c r="E5" s="8"/>
      <c r="F5" s="8"/>
      <c r="G5" s="8"/>
      <c r="H5" s="8"/>
      <c r="I5" s="8"/>
      <c r="J5" s="8"/>
      <c r="K5" s="8"/>
      <c r="L5" s="8"/>
      <c r="M5" s="8"/>
      <c r="N5" s="8"/>
      <c r="O5" s="8"/>
      <c r="P5" s="8"/>
      <c r="Q5" s="8"/>
      <c r="R5" s="8"/>
      <c r="S5" s="8"/>
      <c r="T5" s="8"/>
      <c r="U5" s="8"/>
      <c r="V5" s="8"/>
      <c r="W5" s="8"/>
      <c r="X5" s="8"/>
      <c r="Y5" s="8"/>
      <c r="Z5" s="8"/>
    </row>
    <row r="6" spans="1:26">
      <c r="A6" s="43">
        <v>1.1000000000000001</v>
      </c>
      <c r="B6" s="44">
        <v>43999</v>
      </c>
      <c r="C6" s="17" t="s">
        <v>58</v>
      </c>
      <c r="D6" s="8"/>
      <c r="E6" s="8"/>
      <c r="F6" s="8"/>
      <c r="G6" s="8"/>
      <c r="H6" s="8"/>
      <c r="I6" s="8"/>
      <c r="J6" s="8"/>
      <c r="K6" s="8"/>
      <c r="L6" s="8"/>
      <c r="M6" s="8"/>
      <c r="N6" s="8"/>
      <c r="O6" s="8"/>
      <c r="P6" s="8"/>
      <c r="Q6" s="8"/>
      <c r="R6" s="8"/>
      <c r="S6" s="8"/>
      <c r="T6" s="8"/>
      <c r="U6" s="8"/>
      <c r="V6" s="8"/>
      <c r="W6" s="8"/>
      <c r="X6" s="8"/>
      <c r="Y6" s="8"/>
      <c r="Z6" s="8"/>
    </row>
    <row r="7" spans="1:26">
      <c r="A7" s="45">
        <v>1.2</v>
      </c>
      <c r="B7" s="46">
        <v>44005</v>
      </c>
      <c r="C7" s="21" t="s">
        <v>59</v>
      </c>
      <c r="D7" s="8"/>
      <c r="E7" s="8"/>
      <c r="F7" s="8"/>
      <c r="G7" s="8"/>
      <c r="H7" s="8"/>
      <c r="I7" s="8"/>
      <c r="J7" s="8"/>
      <c r="K7" s="8"/>
      <c r="L7" s="8"/>
      <c r="M7" s="8"/>
      <c r="N7" s="8"/>
      <c r="O7" s="8"/>
      <c r="P7" s="8"/>
      <c r="Q7" s="8"/>
      <c r="R7" s="8"/>
      <c r="S7" s="8"/>
      <c r="T7" s="8"/>
      <c r="U7" s="8"/>
      <c r="V7" s="8"/>
      <c r="W7" s="8"/>
      <c r="X7" s="8"/>
      <c r="Y7" s="8"/>
      <c r="Z7" s="8"/>
    </row>
    <row r="8" spans="1:26" ht="38.450000000000003">
      <c r="A8" s="45">
        <v>1.3</v>
      </c>
      <c r="B8" s="46">
        <v>44006</v>
      </c>
      <c r="C8" s="21" t="s">
        <v>60</v>
      </c>
      <c r="D8" s="8"/>
      <c r="E8" s="8"/>
      <c r="F8" s="8"/>
      <c r="G8" s="8"/>
      <c r="H8" s="8"/>
      <c r="I8" s="8"/>
      <c r="J8" s="8"/>
      <c r="K8" s="8"/>
      <c r="L8" s="8"/>
      <c r="M8" s="8"/>
      <c r="N8" s="8"/>
      <c r="O8" s="8"/>
      <c r="P8" s="8"/>
      <c r="Q8" s="8"/>
      <c r="R8" s="8"/>
      <c r="S8" s="8"/>
      <c r="T8" s="8"/>
      <c r="U8" s="8"/>
      <c r="V8" s="8"/>
      <c r="W8" s="8"/>
      <c r="X8" s="8"/>
      <c r="Y8" s="8"/>
      <c r="Z8" s="8"/>
    </row>
    <row r="9" spans="1:26" ht="17.25" customHeight="1">
      <c r="A9" s="45">
        <v>1.4</v>
      </c>
      <c r="B9" s="46">
        <v>44011</v>
      </c>
      <c r="C9" s="21" t="s">
        <v>61</v>
      </c>
      <c r="D9" s="8"/>
      <c r="E9" s="8"/>
      <c r="F9" s="8"/>
      <c r="G9" s="8"/>
      <c r="H9" s="8"/>
      <c r="I9" s="8"/>
      <c r="J9" s="8"/>
      <c r="K9" s="8"/>
      <c r="L9" s="8"/>
      <c r="M9" s="8"/>
      <c r="N9" s="8"/>
      <c r="O9" s="8"/>
      <c r="P9" s="8"/>
      <c r="Q9" s="8"/>
      <c r="R9" s="8"/>
      <c r="S9" s="8"/>
      <c r="T9" s="8"/>
      <c r="U9" s="8"/>
      <c r="V9" s="8"/>
      <c r="W9" s="8"/>
      <c r="X9" s="8"/>
      <c r="Y9" s="8"/>
      <c r="Z9" s="8"/>
    </row>
    <row r="10" spans="1:26" ht="17.25" customHeight="1">
      <c r="A10" s="45">
        <v>2</v>
      </c>
      <c r="B10" s="46">
        <v>44013</v>
      </c>
      <c r="C10" s="21" t="s">
        <v>62</v>
      </c>
      <c r="D10" s="8"/>
      <c r="E10" s="8"/>
      <c r="F10" s="8"/>
      <c r="G10" s="8"/>
      <c r="H10" s="8"/>
      <c r="I10" s="8"/>
      <c r="J10" s="8"/>
      <c r="K10" s="8"/>
      <c r="L10" s="8"/>
      <c r="M10" s="8"/>
      <c r="N10" s="8"/>
      <c r="O10" s="8"/>
      <c r="P10" s="8"/>
      <c r="Q10" s="8"/>
      <c r="R10" s="8"/>
      <c r="S10" s="8"/>
      <c r="T10" s="8"/>
      <c r="U10" s="8"/>
      <c r="V10" s="8"/>
      <c r="W10" s="8"/>
      <c r="X10" s="8"/>
      <c r="Y10" s="8"/>
      <c r="Z10" s="8"/>
    </row>
    <row r="11" spans="1:26" ht="17.25" customHeight="1">
      <c r="A11" s="45">
        <v>2.1</v>
      </c>
      <c r="B11" s="46">
        <v>44113</v>
      </c>
      <c r="C11" s="21" t="s">
        <v>63</v>
      </c>
      <c r="D11" s="8"/>
      <c r="E11" s="8"/>
      <c r="F11" s="8"/>
      <c r="G11" s="8"/>
      <c r="H11" s="8"/>
      <c r="I11" s="8"/>
      <c r="J11" s="8"/>
      <c r="K11" s="8"/>
      <c r="L11" s="8"/>
      <c r="M11" s="8"/>
      <c r="N11" s="8"/>
      <c r="O11" s="8"/>
      <c r="P11" s="8"/>
      <c r="Q11" s="8"/>
      <c r="R11" s="8"/>
      <c r="S11" s="8"/>
      <c r="T11" s="8"/>
      <c r="U11" s="8"/>
      <c r="V11" s="8"/>
      <c r="W11" s="8"/>
      <c r="X11" s="8"/>
      <c r="Y11" s="8"/>
      <c r="Z11" s="8"/>
    </row>
    <row r="12" spans="1:26" ht="42.95" customHeight="1">
      <c r="A12" s="45">
        <v>2.2000000000000002</v>
      </c>
      <c r="B12" s="46">
        <v>44139</v>
      </c>
      <c r="C12" s="21" t="s">
        <v>64</v>
      </c>
      <c r="D12" s="8"/>
      <c r="E12" s="8"/>
      <c r="F12" s="8"/>
      <c r="G12" s="8"/>
      <c r="H12" s="8"/>
      <c r="I12" s="8"/>
      <c r="J12" s="8"/>
      <c r="K12" s="8"/>
      <c r="L12" s="8"/>
      <c r="M12" s="8"/>
      <c r="N12" s="8"/>
      <c r="O12" s="8"/>
      <c r="P12" s="8"/>
      <c r="Q12" s="8"/>
      <c r="R12" s="8"/>
      <c r="S12" s="8"/>
      <c r="T12" s="8"/>
      <c r="U12" s="8"/>
      <c r="V12" s="8"/>
      <c r="W12" s="8"/>
      <c r="X12" s="8"/>
      <c r="Y12" s="8"/>
      <c r="Z12" s="8"/>
    </row>
    <row r="13" spans="1:26" ht="42.95" customHeight="1">
      <c r="A13" s="45">
        <v>2.2999999999999998</v>
      </c>
      <c r="B13" s="46">
        <v>44147</v>
      </c>
      <c r="C13" s="21" t="s">
        <v>65</v>
      </c>
      <c r="D13" s="8"/>
      <c r="E13" s="8"/>
      <c r="F13" s="8"/>
      <c r="G13" s="8"/>
      <c r="H13" s="8"/>
      <c r="I13" s="8"/>
      <c r="J13" s="8"/>
      <c r="K13" s="8"/>
      <c r="L13" s="8"/>
      <c r="M13" s="8"/>
      <c r="N13" s="8"/>
      <c r="O13" s="8"/>
      <c r="P13" s="8"/>
      <c r="Q13" s="8"/>
      <c r="R13" s="8"/>
      <c r="S13" s="8"/>
      <c r="T13" s="8"/>
      <c r="U13" s="8"/>
      <c r="V13" s="8"/>
      <c r="W13" s="8"/>
      <c r="X13" s="8"/>
      <c r="Y13" s="8"/>
      <c r="Z13" s="8"/>
    </row>
    <row r="14" spans="1:26" ht="42.95" customHeight="1">
      <c r="A14" s="56">
        <v>2.4</v>
      </c>
      <c r="B14" s="57">
        <v>44154</v>
      </c>
      <c r="C14" s="58" t="s">
        <v>66</v>
      </c>
      <c r="D14" s="8"/>
      <c r="E14" s="8"/>
      <c r="F14" s="8"/>
      <c r="G14" s="8"/>
      <c r="H14" s="8"/>
      <c r="I14" s="8"/>
      <c r="J14" s="8"/>
      <c r="K14" s="8"/>
      <c r="L14" s="8"/>
      <c r="M14" s="8"/>
      <c r="N14" s="8"/>
      <c r="O14" s="8"/>
      <c r="P14" s="8"/>
      <c r="Q14" s="8"/>
      <c r="R14" s="8"/>
      <c r="S14" s="8"/>
      <c r="T14" s="8"/>
      <c r="U14" s="8"/>
      <c r="V14" s="8"/>
      <c r="W14" s="8"/>
      <c r="X14" s="8"/>
      <c r="Y14" s="8"/>
      <c r="Z14" s="8"/>
    </row>
    <row r="15" spans="1:26" ht="60" customHeight="1">
      <c r="A15" s="11">
        <v>2.5</v>
      </c>
      <c r="B15" s="14">
        <v>44859</v>
      </c>
      <c r="C15" s="13" t="s">
        <v>67</v>
      </c>
      <c r="D15" s="8"/>
      <c r="E15" s="8"/>
      <c r="F15" s="8"/>
      <c r="G15" s="8"/>
      <c r="H15" s="8"/>
      <c r="I15" s="8"/>
      <c r="J15" s="8"/>
      <c r="K15" s="8"/>
      <c r="L15" s="8"/>
      <c r="M15" s="8"/>
      <c r="N15" s="8"/>
      <c r="O15" s="8"/>
      <c r="P15" s="8"/>
      <c r="Q15" s="8"/>
      <c r="R15" s="8"/>
      <c r="S15" s="8"/>
      <c r="T15" s="8"/>
      <c r="U15" s="8"/>
      <c r="V15" s="8"/>
      <c r="W15" s="8"/>
      <c r="X15" s="8"/>
      <c r="Y15" s="8"/>
      <c r="Z15" s="8"/>
    </row>
    <row r="16" spans="1:26" ht="12" customHeight="1">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2" customHeight="1">
      <c r="A17" s="349" t="s">
        <v>68</v>
      </c>
      <c r="B17" s="389"/>
      <c r="C17" s="8"/>
      <c r="D17" s="8"/>
      <c r="E17" s="8"/>
      <c r="F17" s="8"/>
      <c r="G17" s="8"/>
      <c r="H17" s="8"/>
      <c r="I17" s="8"/>
      <c r="J17" s="8"/>
      <c r="K17" s="8"/>
      <c r="L17" s="8"/>
      <c r="M17" s="8"/>
      <c r="N17" s="8"/>
      <c r="O17" s="8"/>
      <c r="P17" s="8"/>
      <c r="Q17" s="8"/>
      <c r="R17" s="8"/>
      <c r="S17" s="8"/>
      <c r="T17" s="8"/>
      <c r="U17" s="8"/>
      <c r="V17" s="8"/>
      <c r="W17" s="8"/>
      <c r="X17" s="8"/>
      <c r="Y17" s="8"/>
      <c r="Z17" s="8"/>
    </row>
    <row r="18" spans="1:26" ht="12" customHeight="1">
      <c r="A18" s="351" t="s">
        <v>69</v>
      </c>
      <c r="B18" s="390"/>
      <c r="C18" s="390"/>
      <c r="D18" s="390"/>
      <c r="E18" s="390"/>
      <c r="F18" s="8"/>
      <c r="G18" s="8"/>
      <c r="H18" s="8"/>
      <c r="I18" s="8"/>
      <c r="J18" s="8"/>
      <c r="K18" s="8"/>
      <c r="L18" s="8"/>
      <c r="M18" s="8"/>
      <c r="N18" s="8"/>
      <c r="O18" s="8"/>
      <c r="P18" s="8"/>
      <c r="Q18" s="8"/>
      <c r="R18" s="8"/>
      <c r="S18" s="8"/>
      <c r="T18" s="8"/>
      <c r="U18" s="8"/>
      <c r="V18" s="8"/>
      <c r="W18" s="8"/>
      <c r="X18" s="8"/>
      <c r="Y18" s="8"/>
      <c r="Z18" s="8"/>
    </row>
    <row r="19" spans="1:26" ht="12" customHeight="1">
      <c r="A19" s="352" t="s">
        <v>45</v>
      </c>
      <c r="B19" s="391"/>
      <c r="C19" s="9" t="s">
        <v>70</v>
      </c>
      <c r="D19" s="39" t="s">
        <v>54</v>
      </c>
      <c r="E19" s="9" t="s">
        <v>53</v>
      </c>
      <c r="F19" s="8"/>
      <c r="G19" s="8"/>
      <c r="H19" s="8"/>
      <c r="I19" s="8"/>
      <c r="J19" s="8"/>
      <c r="K19" s="8"/>
      <c r="L19" s="8"/>
      <c r="M19" s="8"/>
      <c r="N19" s="8"/>
      <c r="O19" s="8"/>
      <c r="P19" s="8"/>
      <c r="Q19" s="8"/>
      <c r="R19" s="8"/>
      <c r="S19" s="8"/>
      <c r="T19" s="8"/>
      <c r="U19" s="8"/>
      <c r="V19" s="8"/>
      <c r="W19" s="8"/>
      <c r="X19" s="8"/>
      <c r="Y19" s="8"/>
      <c r="Z19" s="8"/>
    </row>
    <row r="20" spans="1:26" ht="18" customHeight="1">
      <c r="A20" s="353" t="s">
        <v>71</v>
      </c>
      <c r="B20" s="391"/>
      <c r="C20" s="15" t="s">
        <v>72</v>
      </c>
      <c r="D20" s="12"/>
      <c r="E20" s="24"/>
      <c r="F20" s="8"/>
      <c r="G20" s="8"/>
      <c r="H20" s="8"/>
      <c r="I20" s="8"/>
      <c r="J20" s="8"/>
      <c r="K20" s="8"/>
      <c r="L20" s="8"/>
      <c r="M20" s="8"/>
      <c r="N20" s="8"/>
      <c r="O20" s="8"/>
      <c r="P20" s="8"/>
      <c r="Q20" s="8"/>
      <c r="R20" s="8"/>
      <c r="S20" s="8"/>
      <c r="T20" s="8"/>
      <c r="U20" s="8"/>
      <c r="V20" s="8"/>
      <c r="W20" s="8"/>
      <c r="X20" s="8"/>
      <c r="Y20" s="8"/>
      <c r="Z20" s="8"/>
    </row>
    <row r="21" spans="1:26" ht="18" customHeight="1">
      <c r="A21" s="353" t="s">
        <v>73</v>
      </c>
      <c r="B21" s="391"/>
      <c r="C21" s="15" t="s">
        <v>72</v>
      </c>
      <c r="D21" s="12"/>
      <c r="E21" s="24"/>
      <c r="F21" s="8"/>
      <c r="G21" s="8"/>
      <c r="H21" s="8"/>
      <c r="I21" s="8"/>
      <c r="J21" s="8"/>
      <c r="K21" s="8"/>
      <c r="L21" s="8"/>
      <c r="M21" s="8"/>
      <c r="N21" s="8"/>
      <c r="O21" s="8"/>
      <c r="P21" s="8"/>
      <c r="Q21" s="8"/>
      <c r="R21" s="8"/>
      <c r="S21" s="8"/>
      <c r="T21" s="8"/>
      <c r="U21" s="8"/>
      <c r="V21" s="8"/>
      <c r="W21" s="8"/>
      <c r="X21" s="8"/>
      <c r="Y21" s="8"/>
      <c r="Z21" s="8"/>
    </row>
    <row r="22" spans="1:26" ht="18" customHeight="1">
      <c r="A22" s="40" t="s">
        <v>74</v>
      </c>
      <c r="B22" s="28"/>
      <c r="C22" s="15" t="s">
        <v>75</v>
      </c>
      <c r="D22" s="12">
        <v>44001</v>
      </c>
      <c r="E22" s="24">
        <v>1</v>
      </c>
      <c r="F22" s="8"/>
      <c r="G22" s="8"/>
      <c r="H22" s="8"/>
      <c r="I22" s="8"/>
      <c r="J22" s="8"/>
      <c r="K22" s="8"/>
      <c r="L22" s="8"/>
      <c r="M22" s="8"/>
      <c r="N22" s="8"/>
      <c r="O22" s="8"/>
      <c r="P22" s="8"/>
      <c r="Q22" s="8"/>
      <c r="R22" s="8"/>
      <c r="S22" s="8"/>
      <c r="T22" s="8"/>
      <c r="U22" s="8"/>
      <c r="V22" s="8"/>
      <c r="W22" s="8"/>
      <c r="X22" s="8"/>
      <c r="Y22" s="8"/>
      <c r="Z22" s="8"/>
    </row>
    <row r="23" spans="1:26" ht="18" customHeight="1">
      <c r="A23" s="40" t="s">
        <v>76</v>
      </c>
      <c r="B23" s="28"/>
      <c r="C23" s="15" t="s">
        <v>77</v>
      </c>
      <c r="D23" s="12">
        <v>44002</v>
      </c>
      <c r="E23" s="24">
        <v>1</v>
      </c>
      <c r="F23" s="8"/>
      <c r="G23" s="8"/>
      <c r="H23" s="8"/>
      <c r="I23" s="8"/>
      <c r="J23" s="8"/>
      <c r="K23" s="8"/>
      <c r="L23" s="8"/>
      <c r="M23" s="8"/>
      <c r="N23" s="8"/>
      <c r="O23" s="8"/>
      <c r="P23" s="8"/>
      <c r="Q23" s="8"/>
      <c r="R23" s="8"/>
      <c r="S23" s="8"/>
      <c r="T23" s="8"/>
      <c r="U23" s="8"/>
      <c r="V23" s="8"/>
      <c r="W23" s="8"/>
      <c r="X23" s="8"/>
      <c r="Y23" s="8"/>
      <c r="Z23" s="8"/>
    </row>
    <row r="24" spans="1:26" ht="18" customHeight="1">
      <c r="A24" s="354" t="s">
        <v>78</v>
      </c>
      <c r="B24" s="392"/>
      <c r="C24" s="17" t="s">
        <v>77</v>
      </c>
      <c r="D24" s="18">
        <v>44001</v>
      </c>
      <c r="E24" s="25">
        <v>1</v>
      </c>
      <c r="F24" s="8"/>
      <c r="G24" s="8"/>
      <c r="H24" s="8"/>
      <c r="I24" s="8"/>
      <c r="J24" s="8"/>
      <c r="K24" s="8"/>
      <c r="L24" s="8"/>
      <c r="M24" s="8"/>
      <c r="N24" s="8"/>
      <c r="O24" s="8"/>
      <c r="P24" s="8"/>
      <c r="Q24" s="8"/>
      <c r="R24" s="8"/>
      <c r="S24" s="8"/>
      <c r="T24" s="8"/>
      <c r="U24" s="8"/>
      <c r="V24" s="8"/>
      <c r="W24" s="8"/>
      <c r="X24" s="8"/>
      <c r="Y24" s="8"/>
      <c r="Z24" s="8"/>
    </row>
    <row r="25" spans="1:26" ht="18" customHeight="1">
      <c r="A25" s="19" t="s">
        <v>79</v>
      </c>
      <c r="B25" s="20"/>
      <c r="C25" s="21" t="s">
        <v>80</v>
      </c>
      <c r="D25" s="22"/>
      <c r="E25" s="26"/>
      <c r="F25" s="8"/>
      <c r="G25" s="8"/>
      <c r="H25" s="8"/>
      <c r="I25" s="8"/>
      <c r="J25" s="8"/>
      <c r="K25" s="8"/>
      <c r="L25" s="8"/>
      <c r="M25" s="8"/>
      <c r="N25" s="8"/>
      <c r="O25" s="8"/>
      <c r="P25" s="8"/>
      <c r="Q25" s="8"/>
      <c r="R25" s="8"/>
      <c r="S25" s="8"/>
      <c r="T25" s="8"/>
      <c r="U25" s="8"/>
      <c r="V25" s="8"/>
      <c r="W25" s="8"/>
      <c r="X25" s="8"/>
      <c r="Y25" s="8"/>
      <c r="Z25" s="8"/>
    </row>
    <row r="26" spans="1:26" ht="12" customHeight="1">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2" customHeight="1">
      <c r="A27" s="38" t="s">
        <v>81</v>
      </c>
      <c r="B27" s="8"/>
      <c r="C27" s="8"/>
      <c r="D27" s="8"/>
      <c r="E27" s="8"/>
      <c r="F27" s="8"/>
      <c r="G27" s="8"/>
      <c r="H27" s="8"/>
      <c r="I27" s="8"/>
      <c r="J27" s="8"/>
      <c r="K27" s="8"/>
      <c r="L27" s="8"/>
      <c r="M27" s="8"/>
      <c r="N27" s="8"/>
      <c r="O27" s="8"/>
      <c r="P27" s="8"/>
      <c r="Q27" s="8"/>
      <c r="R27" s="8"/>
      <c r="S27" s="8"/>
      <c r="T27" s="8"/>
      <c r="U27" s="8"/>
      <c r="V27" s="8"/>
      <c r="W27" s="8"/>
      <c r="X27" s="8"/>
      <c r="Y27" s="8"/>
      <c r="Z27" s="8"/>
    </row>
    <row r="28" spans="1:26" ht="12" customHeight="1">
      <c r="A28" s="351" t="s">
        <v>82</v>
      </c>
      <c r="B28" s="390"/>
      <c r="C28" s="390"/>
      <c r="D28" s="390"/>
      <c r="E28" s="390"/>
      <c r="F28" s="8"/>
      <c r="G28" s="8"/>
      <c r="H28" s="8"/>
      <c r="I28" s="8"/>
      <c r="J28" s="8"/>
      <c r="K28" s="8"/>
      <c r="L28" s="8"/>
      <c r="M28" s="8"/>
      <c r="N28" s="8"/>
      <c r="O28" s="8"/>
      <c r="P28" s="8"/>
      <c r="Q28" s="8"/>
      <c r="R28" s="8"/>
      <c r="S28" s="8"/>
      <c r="T28" s="8"/>
      <c r="U28" s="8"/>
      <c r="V28" s="8"/>
      <c r="W28" s="8"/>
      <c r="X28" s="8"/>
      <c r="Y28" s="8"/>
      <c r="Z28" s="8"/>
    </row>
    <row r="29" spans="1:26" ht="12" customHeight="1">
      <c r="A29" s="352" t="s">
        <v>45</v>
      </c>
      <c r="B29" s="391"/>
      <c r="C29" s="9" t="s">
        <v>70</v>
      </c>
      <c r="D29" s="39" t="s">
        <v>54</v>
      </c>
      <c r="E29" s="9" t="s">
        <v>53</v>
      </c>
      <c r="F29" s="8"/>
      <c r="G29" s="8"/>
      <c r="H29" s="8"/>
      <c r="I29" s="8"/>
      <c r="J29" s="8"/>
      <c r="K29" s="8"/>
      <c r="L29" s="8"/>
      <c r="M29" s="8"/>
      <c r="N29" s="8"/>
      <c r="O29" s="8"/>
      <c r="P29" s="8"/>
      <c r="Q29" s="8"/>
      <c r="R29" s="8"/>
      <c r="S29" s="8"/>
      <c r="T29" s="8"/>
      <c r="U29" s="8"/>
      <c r="V29" s="8"/>
      <c r="W29" s="8"/>
      <c r="X29" s="8"/>
      <c r="Y29" s="8"/>
      <c r="Z29" s="8"/>
    </row>
    <row r="30" spans="1:26" ht="15" customHeight="1">
      <c r="A30" s="353" t="s">
        <v>71</v>
      </c>
      <c r="B30" s="391"/>
      <c r="C30" s="15" t="s">
        <v>72</v>
      </c>
      <c r="D30" s="12"/>
      <c r="E30" s="11"/>
      <c r="F30" s="8"/>
      <c r="G30" s="8"/>
      <c r="H30" s="8"/>
      <c r="I30" s="8"/>
      <c r="J30" s="8"/>
      <c r="K30" s="8"/>
      <c r="L30" s="8"/>
      <c r="M30" s="8"/>
      <c r="N30" s="8"/>
      <c r="O30" s="8"/>
      <c r="P30" s="8"/>
      <c r="Q30" s="8"/>
      <c r="R30" s="8"/>
      <c r="S30" s="8"/>
      <c r="T30" s="8"/>
      <c r="U30" s="8"/>
      <c r="V30" s="8"/>
      <c r="W30" s="8"/>
      <c r="X30" s="8"/>
      <c r="Y30" s="8"/>
      <c r="Z30" s="8"/>
    </row>
    <row r="31" spans="1:26" ht="14.25" customHeight="1">
      <c r="A31" s="353" t="s">
        <v>73</v>
      </c>
      <c r="B31" s="391"/>
      <c r="C31" s="13" t="s">
        <v>72</v>
      </c>
      <c r="D31" s="12"/>
      <c r="E31" s="11"/>
      <c r="F31" s="8"/>
      <c r="G31" s="8"/>
      <c r="H31" s="8"/>
      <c r="I31" s="8"/>
      <c r="J31" s="8"/>
      <c r="K31" s="8"/>
      <c r="L31" s="8"/>
      <c r="M31" s="8"/>
      <c r="N31" s="8"/>
      <c r="O31" s="8"/>
      <c r="P31" s="8"/>
      <c r="Q31" s="8"/>
      <c r="R31" s="8"/>
      <c r="S31" s="8"/>
      <c r="T31" s="8"/>
      <c r="U31" s="8"/>
      <c r="V31" s="8"/>
      <c r="W31" s="8"/>
      <c r="X31" s="8"/>
      <c r="Y31" s="8"/>
      <c r="Z31" s="8"/>
    </row>
    <row r="32" spans="1:26" ht="12" customHeight="1">
      <c r="A32" s="353"/>
      <c r="B32" s="391"/>
      <c r="C32" s="15"/>
      <c r="D32" s="12"/>
      <c r="E32" s="11"/>
      <c r="F32" s="8"/>
      <c r="G32" s="8"/>
      <c r="H32" s="8"/>
      <c r="I32" s="8"/>
      <c r="J32" s="8"/>
      <c r="K32" s="8"/>
      <c r="L32" s="8"/>
      <c r="M32" s="8"/>
      <c r="N32" s="8"/>
      <c r="O32" s="8"/>
      <c r="P32" s="8"/>
      <c r="Q32" s="8"/>
      <c r="R32" s="8"/>
      <c r="S32" s="8"/>
      <c r="T32" s="8"/>
      <c r="U32" s="8"/>
      <c r="V32" s="8"/>
      <c r="W32" s="8"/>
      <c r="X32" s="8"/>
      <c r="Y32" s="8"/>
      <c r="Z32" s="8"/>
    </row>
    <row r="33" spans="1:26" ht="12"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2" customHeight="1">
      <c r="A34" s="349" t="s">
        <v>83</v>
      </c>
      <c r="B34" s="389"/>
      <c r="C34" s="8"/>
      <c r="D34" s="8"/>
      <c r="E34" s="8"/>
      <c r="F34" s="8"/>
      <c r="G34" s="8"/>
      <c r="H34" s="8"/>
      <c r="I34" s="8"/>
      <c r="J34" s="8"/>
      <c r="K34" s="8"/>
      <c r="L34" s="8"/>
      <c r="M34" s="8"/>
      <c r="N34" s="8"/>
      <c r="O34" s="8"/>
      <c r="P34" s="8"/>
      <c r="Q34" s="8"/>
      <c r="R34" s="8"/>
      <c r="S34" s="8"/>
      <c r="T34" s="8"/>
      <c r="U34" s="8"/>
      <c r="V34" s="8"/>
      <c r="W34" s="8"/>
      <c r="X34" s="8"/>
      <c r="Y34" s="8"/>
      <c r="Z34" s="8"/>
    </row>
    <row r="35" spans="1:26" ht="12"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2" customHeight="1">
      <c r="A36" s="348" t="s">
        <v>84</v>
      </c>
      <c r="B36" s="390"/>
      <c r="C36" s="390"/>
      <c r="D36" s="8"/>
      <c r="E36" s="8"/>
      <c r="F36" s="8"/>
      <c r="G36" s="8"/>
      <c r="H36" s="8"/>
      <c r="I36" s="8"/>
      <c r="J36" s="8"/>
      <c r="K36" s="8"/>
      <c r="L36" s="8"/>
      <c r="M36" s="8"/>
      <c r="N36" s="8"/>
      <c r="O36" s="8"/>
      <c r="P36" s="8"/>
      <c r="Q36" s="8"/>
      <c r="R36" s="8"/>
      <c r="S36" s="8"/>
      <c r="T36" s="8"/>
      <c r="U36" s="8"/>
      <c r="V36" s="8"/>
      <c r="W36" s="8"/>
      <c r="X36" s="8"/>
      <c r="Y36" s="8"/>
      <c r="Z36" s="8"/>
    </row>
    <row r="37" spans="1:26" ht="12"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2" customHeight="1">
      <c r="A38" s="349" t="s">
        <v>85</v>
      </c>
      <c r="B38" s="389"/>
      <c r="C38" s="8"/>
      <c r="D38" s="8"/>
      <c r="E38" s="8"/>
      <c r="F38" s="8"/>
      <c r="G38" s="8"/>
      <c r="H38" s="8"/>
      <c r="I38" s="8"/>
      <c r="J38" s="8"/>
      <c r="K38" s="8"/>
      <c r="L38" s="8"/>
      <c r="M38" s="8"/>
      <c r="N38" s="8"/>
      <c r="O38" s="8"/>
      <c r="P38" s="8"/>
      <c r="Q38" s="8"/>
      <c r="R38" s="8"/>
      <c r="S38" s="8"/>
      <c r="T38" s="8"/>
      <c r="U38" s="8"/>
      <c r="V38" s="8"/>
      <c r="W38" s="8"/>
      <c r="X38" s="8"/>
      <c r="Y38" s="8"/>
      <c r="Z38" s="8"/>
    </row>
    <row r="39" spans="1:26">
      <c r="A39" s="350" t="s">
        <v>86</v>
      </c>
      <c r="B39" s="389"/>
      <c r="C39" s="389"/>
      <c r="D39" s="389"/>
      <c r="E39" s="389"/>
      <c r="F39" s="8"/>
      <c r="G39" s="8"/>
      <c r="H39" s="8"/>
      <c r="I39" s="8"/>
      <c r="J39" s="8"/>
      <c r="K39" s="8"/>
      <c r="L39" s="8"/>
      <c r="M39" s="8"/>
      <c r="N39" s="8"/>
      <c r="O39" s="8"/>
      <c r="P39" s="8"/>
      <c r="Q39" s="8"/>
      <c r="R39" s="8"/>
      <c r="S39" s="8"/>
      <c r="T39" s="8"/>
      <c r="U39" s="8"/>
      <c r="V39" s="8"/>
      <c r="W39" s="8"/>
      <c r="X39" s="8"/>
      <c r="Y39" s="8"/>
      <c r="Z39" s="8"/>
    </row>
    <row r="40" spans="1:26" ht="12"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2"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2"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2"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2"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2"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2"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2"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2"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2"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2"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2"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2"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2"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ht="12"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ht="12"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ht="12"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ht="12"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ht="12"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ht="12"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spans="1:26" ht="12" customHeight="1">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spans="1:26" ht="12" customHeight="1">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row r="1009" spans="1:26" ht="12" customHeight="1">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row>
    <row r="1010" spans="1:26" ht="12" customHeight="1">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row>
    <row r="1011" spans="1:26" ht="12" customHeight="1">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row>
    <row r="1012" spans="1:26" ht="12" customHeight="1">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row>
  </sheetData>
  <mergeCells count="15">
    <mergeCell ref="A24:B24"/>
    <mergeCell ref="A17:B17"/>
    <mergeCell ref="A18:E18"/>
    <mergeCell ref="A19:B19"/>
    <mergeCell ref="A20:B20"/>
    <mergeCell ref="A21:B21"/>
    <mergeCell ref="A36:C36"/>
    <mergeCell ref="A38:B38"/>
    <mergeCell ref="A39:E39"/>
    <mergeCell ref="A28:E28"/>
    <mergeCell ref="A29:B29"/>
    <mergeCell ref="A30:B30"/>
    <mergeCell ref="A31:B31"/>
    <mergeCell ref="A32:B32"/>
    <mergeCell ref="A34:B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7761-F9F1-1A4D-AF08-8890D3951FD4}">
  <sheetPr codeName="Sheet5"/>
  <dimension ref="A1:W17"/>
  <sheetViews>
    <sheetView topLeftCell="C1" workbookViewId="0">
      <selection activeCell="C2" sqref="C2"/>
    </sheetView>
  </sheetViews>
  <sheetFormatPr defaultColWidth="11" defaultRowHeight="15.6"/>
  <cols>
    <col min="1" max="1" width="21.875" bestFit="1" customWidth="1"/>
    <col min="2" max="2" width="5" customWidth="1"/>
    <col min="3" max="3" width="14.5" bestFit="1" customWidth="1"/>
    <col min="4" max="4" width="5" customWidth="1"/>
    <col min="5" max="5" width="12" bestFit="1" customWidth="1"/>
    <col min="6" max="6" width="4" customWidth="1"/>
    <col min="7" max="7" width="27" bestFit="1" customWidth="1"/>
    <col min="8" max="8" width="4" customWidth="1"/>
    <col min="9" max="9" width="21" bestFit="1" customWidth="1"/>
    <col min="10" max="10" width="3.375" customWidth="1"/>
    <col min="11" max="11" width="35.5" bestFit="1" customWidth="1"/>
    <col min="12" max="12" width="3.375" customWidth="1"/>
    <col min="13" max="13" width="32" bestFit="1" customWidth="1"/>
    <col min="14" max="14" width="3" customWidth="1"/>
    <col min="15" max="15" width="13" bestFit="1" customWidth="1"/>
    <col min="16" max="16" width="2" customWidth="1"/>
    <col min="17" max="17" width="22" bestFit="1" customWidth="1"/>
    <col min="18" max="18" width="2" customWidth="1"/>
    <col min="19" max="19" width="23.5" bestFit="1" customWidth="1"/>
    <col min="20" max="20" width="2.5" customWidth="1"/>
    <col min="21" max="21" width="15" bestFit="1" customWidth="1"/>
    <col min="22" max="22" width="2.375" customWidth="1"/>
    <col min="23" max="23" width="17.875" bestFit="1" customWidth="1"/>
  </cols>
  <sheetData>
    <row r="1" spans="1:23">
      <c r="A1" s="23" t="s">
        <v>87</v>
      </c>
      <c r="C1" s="23" t="s">
        <v>88</v>
      </c>
      <c r="E1" s="23" t="s">
        <v>89</v>
      </c>
      <c r="G1" s="23" t="s">
        <v>90</v>
      </c>
      <c r="I1" s="23" t="s">
        <v>91</v>
      </c>
      <c r="K1" s="23" t="s">
        <v>92</v>
      </c>
      <c r="M1" s="23" t="s">
        <v>93</v>
      </c>
      <c r="O1" s="23" t="s">
        <v>94</v>
      </c>
      <c r="Q1" s="23" t="s">
        <v>95</v>
      </c>
      <c r="S1" s="23" t="s">
        <v>96</v>
      </c>
      <c r="U1" s="23" t="s">
        <v>97</v>
      </c>
      <c r="W1" s="48" t="s">
        <v>98</v>
      </c>
    </row>
    <row r="2" spans="1:23">
      <c r="A2" t="s">
        <v>99</v>
      </c>
      <c r="C2">
        <v>0</v>
      </c>
      <c r="E2" s="49">
        <v>1</v>
      </c>
      <c r="G2" s="50">
        <v>1</v>
      </c>
      <c r="I2" t="s">
        <v>100</v>
      </c>
      <c r="K2" s="51" t="s">
        <v>101</v>
      </c>
      <c r="M2" t="s">
        <v>102</v>
      </c>
      <c r="O2" t="s">
        <v>103</v>
      </c>
      <c r="Q2" t="s">
        <v>100</v>
      </c>
      <c r="S2">
        <v>1</v>
      </c>
      <c r="U2" t="s">
        <v>104</v>
      </c>
      <c r="W2" s="52" t="s">
        <v>105</v>
      </c>
    </row>
    <row r="3" spans="1:23">
      <c r="A3" t="s">
        <v>106</v>
      </c>
      <c r="C3">
        <v>1</v>
      </c>
      <c r="E3" s="49">
        <v>2</v>
      </c>
      <c r="G3" s="50">
        <v>2</v>
      </c>
      <c r="I3" t="s">
        <v>107</v>
      </c>
      <c r="K3" s="51" t="s">
        <v>108</v>
      </c>
      <c r="M3" t="s">
        <v>109</v>
      </c>
      <c r="O3" t="s">
        <v>81</v>
      </c>
      <c r="Q3" t="s">
        <v>107</v>
      </c>
      <c r="S3">
        <v>2</v>
      </c>
      <c r="U3" t="s">
        <v>110</v>
      </c>
      <c r="W3" s="52" t="s">
        <v>111</v>
      </c>
    </row>
    <row r="4" spans="1:23">
      <c r="A4" t="s">
        <v>112</v>
      </c>
      <c r="C4">
        <v>8</v>
      </c>
      <c r="E4" s="49">
        <v>3</v>
      </c>
      <c r="G4" s="50">
        <v>3</v>
      </c>
      <c r="K4" s="51" t="s">
        <v>113</v>
      </c>
      <c r="M4" t="s">
        <v>114</v>
      </c>
      <c r="S4">
        <v>3</v>
      </c>
      <c r="U4" t="s">
        <v>115</v>
      </c>
      <c r="W4" s="52" t="s">
        <v>116</v>
      </c>
    </row>
    <row r="5" spans="1:23">
      <c r="A5" t="s">
        <v>117</v>
      </c>
      <c r="C5">
        <v>15</v>
      </c>
      <c r="E5" s="49">
        <v>4</v>
      </c>
      <c r="G5" s="50">
        <v>4</v>
      </c>
      <c r="K5" s="51" t="s">
        <v>118</v>
      </c>
      <c r="M5" t="s">
        <v>119</v>
      </c>
      <c r="S5">
        <v>4</v>
      </c>
      <c r="U5" t="s">
        <v>120</v>
      </c>
      <c r="W5" s="52" t="s">
        <v>121</v>
      </c>
    </row>
    <row r="6" spans="1:23">
      <c r="A6" t="s">
        <v>122</v>
      </c>
      <c r="E6" s="49">
        <v>5</v>
      </c>
      <c r="G6" s="50">
        <v>5</v>
      </c>
      <c r="K6" s="51" t="s">
        <v>122</v>
      </c>
      <c r="M6" t="s">
        <v>123</v>
      </c>
      <c r="S6">
        <v>5</v>
      </c>
      <c r="U6" t="s">
        <v>124</v>
      </c>
      <c r="W6" s="52" t="s">
        <v>99</v>
      </c>
    </row>
    <row r="7" spans="1:23">
      <c r="E7" s="53"/>
      <c r="G7" s="50" t="s">
        <v>125</v>
      </c>
      <c r="K7" s="51" t="s">
        <v>126</v>
      </c>
      <c r="M7" t="s">
        <v>127</v>
      </c>
      <c r="S7">
        <v>6</v>
      </c>
      <c r="U7" t="s">
        <v>128</v>
      </c>
      <c r="W7" s="52" t="s">
        <v>129</v>
      </c>
    </row>
    <row r="8" spans="1:23">
      <c r="M8" t="s">
        <v>126</v>
      </c>
      <c r="S8">
        <v>7</v>
      </c>
      <c r="U8" t="s">
        <v>130</v>
      </c>
      <c r="W8" s="52" t="s">
        <v>131</v>
      </c>
    </row>
    <row r="9" spans="1:23">
      <c r="S9">
        <v>8</v>
      </c>
      <c r="U9" t="s">
        <v>132</v>
      </c>
      <c r="W9" s="52" t="s">
        <v>133</v>
      </c>
    </row>
    <row r="10" spans="1:23">
      <c r="S10">
        <v>9</v>
      </c>
      <c r="U10" t="s">
        <v>134</v>
      </c>
      <c r="W10" s="52" t="s">
        <v>135</v>
      </c>
    </row>
    <row r="11" spans="1:23">
      <c r="S11">
        <v>10</v>
      </c>
      <c r="U11" t="s">
        <v>136</v>
      </c>
      <c r="W11" s="52" t="s">
        <v>137</v>
      </c>
    </row>
    <row r="12" spans="1:23">
      <c r="S12">
        <v>11</v>
      </c>
    </row>
    <row r="13" spans="1:23">
      <c r="S13">
        <v>12</v>
      </c>
    </row>
    <row r="14" spans="1:23">
      <c r="S14">
        <v>13</v>
      </c>
    </row>
    <row r="15" spans="1:23">
      <c r="S15">
        <v>14</v>
      </c>
    </row>
    <row r="16" spans="1:23">
      <c r="S16">
        <v>15</v>
      </c>
    </row>
    <row r="17" spans="19:19">
      <c r="S17">
        <v>0</v>
      </c>
    </row>
  </sheetData>
  <phoneticPr fontId="28"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B1FE-AD12-A44F-9A64-5D16E6CB4427}">
  <sheetPr codeName="Sheet1">
    <tabColor rgb="FFFFFF00"/>
  </sheetPr>
  <dimension ref="A1:H990"/>
  <sheetViews>
    <sheetView topLeftCell="A42" zoomScale="88" zoomScaleNormal="88" workbookViewId="0">
      <selection activeCell="B8" sqref="B8"/>
    </sheetView>
  </sheetViews>
  <sheetFormatPr defaultColWidth="13" defaultRowHeight="15.6"/>
  <cols>
    <col min="1" max="1" width="43" style="73" customWidth="1"/>
    <col min="2" max="2" width="21.875" style="73" customWidth="1"/>
    <col min="3" max="3" width="43.875" style="73" customWidth="1"/>
    <col min="4" max="4" width="102.875" style="73" customWidth="1"/>
    <col min="5" max="5" width="24" style="73" customWidth="1"/>
    <col min="6" max="6" width="63" style="73" customWidth="1"/>
    <col min="7" max="7" width="17.375" style="73" customWidth="1"/>
    <col min="8" max="21" width="10" style="73" customWidth="1"/>
    <col min="22" max="16384" width="13" style="73"/>
  </cols>
  <sheetData>
    <row r="1" spans="1:7" ht="69.95" customHeight="1">
      <c r="A1" s="130"/>
      <c r="B1" s="131" t="s">
        <v>138</v>
      </c>
      <c r="C1" s="132"/>
      <c r="D1" s="132"/>
    </row>
    <row r="2" spans="1:7" ht="50.1" customHeight="1">
      <c r="A2" s="130"/>
      <c r="B2" s="132"/>
      <c r="C2" s="132"/>
      <c r="D2" s="132"/>
    </row>
    <row r="3" spans="1:7" ht="23.1" customHeight="1">
      <c r="A3" s="137"/>
      <c r="B3" s="137"/>
      <c r="C3" s="137"/>
      <c r="D3" s="137"/>
      <c r="E3" s="138"/>
      <c r="F3" s="138"/>
      <c r="G3" s="138"/>
    </row>
    <row r="4" spans="1:7" ht="23.1">
      <c r="A4" s="139" t="s">
        <v>14</v>
      </c>
      <c r="B4" s="140"/>
      <c r="C4" s="140"/>
      <c r="D4" s="140"/>
      <c r="E4" s="138"/>
      <c r="F4" s="138"/>
      <c r="G4" s="138"/>
    </row>
    <row r="5" spans="1:7" ht="125.1" customHeight="1">
      <c r="A5" s="47" t="s">
        <v>139</v>
      </c>
      <c r="B5" s="47"/>
      <c r="C5" s="47"/>
      <c r="D5" s="4"/>
      <c r="E5" s="138"/>
      <c r="F5" s="138"/>
      <c r="G5" s="138"/>
    </row>
    <row r="6" spans="1:7">
      <c r="A6" s="47"/>
      <c r="B6" s="47"/>
      <c r="C6" s="47"/>
      <c r="D6" s="4"/>
      <c r="E6" s="138"/>
      <c r="F6" s="138"/>
      <c r="G6" s="138"/>
    </row>
    <row r="7" spans="1:7" ht="33" customHeight="1">
      <c r="A7" s="159" t="s">
        <v>140</v>
      </c>
      <c r="B7" s="159"/>
      <c r="C7" s="159"/>
      <c r="D7" s="159"/>
      <c r="E7" s="138"/>
      <c r="F7" s="138"/>
      <c r="G7" s="138"/>
    </row>
    <row r="8" spans="1:7" ht="108.95" customHeight="1">
      <c r="A8" s="135" t="s">
        <v>141</v>
      </c>
      <c r="B8" s="134"/>
      <c r="C8" s="134"/>
      <c r="D8" s="47"/>
      <c r="E8" s="4"/>
      <c r="F8" s="4"/>
      <c r="G8" s="4"/>
    </row>
    <row r="9" spans="1:7" ht="21.75" customHeight="1">
      <c r="A9" s="141"/>
      <c r="B9" s="141"/>
      <c r="C9" s="141"/>
      <c r="D9" s="47"/>
      <c r="E9" s="4"/>
      <c r="F9" s="4"/>
      <c r="G9" s="4"/>
    </row>
    <row r="10" spans="1:7" ht="171" customHeight="1">
      <c r="A10" s="128" t="s">
        <v>142</v>
      </c>
      <c r="B10" s="128"/>
      <c r="C10" s="128"/>
      <c r="D10" s="140"/>
      <c r="E10" s="4"/>
      <c r="F10" s="4"/>
      <c r="G10" s="4"/>
    </row>
    <row r="11" spans="1:7" ht="209.1" customHeight="1">
      <c r="A11" s="136" t="s">
        <v>143</v>
      </c>
      <c r="B11" s="128"/>
      <c r="C11" s="128"/>
      <c r="D11" s="140"/>
      <c r="E11" s="4"/>
      <c r="F11" s="4"/>
      <c r="G11" s="4"/>
    </row>
    <row r="12" spans="1:7" ht="19.5" customHeight="1">
      <c r="A12" s="3"/>
      <c r="B12" s="3"/>
      <c r="C12" s="3"/>
      <c r="D12" s="140"/>
      <c r="E12" s="4"/>
      <c r="F12" s="4"/>
      <c r="G12" s="4"/>
    </row>
    <row r="13" spans="1:7" ht="59.1" customHeight="1" thickBot="1">
      <c r="A13" s="133" t="s">
        <v>144</v>
      </c>
      <c r="B13" s="132"/>
      <c r="C13" s="132"/>
      <c r="D13" s="132"/>
      <c r="E13" s="4"/>
      <c r="F13" s="4"/>
      <c r="G13" s="4"/>
    </row>
    <row r="14" spans="1:7" ht="32.25" customHeight="1">
      <c r="A14" s="142" t="s">
        <v>145</v>
      </c>
      <c r="B14" s="369" t="s">
        <v>146</v>
      </c>
      <c r="C14" s="370"/>
      <c r="D14" s="140"/>
      <c r="E14" s="4"/>
      <c r="F14" s="4"/>
      <c r="G14" s="4"/>
    </row>
    <row r="15" spans="1:7" ht="81.75" customHeight="1">
      <c r="A15" s="77" t="s">
        <v>147</v>
      </c>
      <c r="B15" s="373" t="s">
        <v>148</v>
      </c>
      <c r="C15" s="373"/>
      <c r="D15" s="140"/>
      <c r="E15" s="4"/>
      <c r="F15" s="4"/>
      <c r="G15" s="4"/>
    </row>
    <row r="16" spans="1:7" ht="32.25" customHeight="1">
      <c r="A16" s="65" t="s">
        <v>149</v>
      </c>
      <c r="B16" s="371" t="s">
        <v>150</v>
      </c>
      <c r="C16" s="372"/>
      <c r="D16" s="140"/>
      <c r="E16" s="4"/>
      <c r="F16" s="4"/>
      <c r="G16" s="4"/>
    </row>
    <row r="17" spans="1:8" ht="36.950000000000003" customHeight="1">
      <c r="A17" s="65" t="s">
        <v>151</v>
      </c>
      <c r="B17" s="372" t="s">
        <v>152</v>
      </c>
      <c r="C17" s="372"/>
      <c r="D17" s="140"/>
      <c r="E17" s="4"/>
      <c r="F17" s="4"/>
      <c r="G17" s="4"/>
    </row>
    <row r="18" spans="1:8" ht="36.950000000000003" customHeight="1">
      <c r="A18" s="65" t="s">
        <v>153</v>
      </c>
      <c r="B18" s="372" t="s">
        <v>154</v>
      </c>
      <c r="C18" s="372"/>
      <c r="D18" s="140"/>
      <c r="E18" s="4"/>
      <c r="F18" s="4"/>
      <c r="G18" s="4"/>
    </row>
    <row r="19" spans="1:8" ht="8.25" customHeight="1">
      <c r="A19" s="74"/>
      <c r="B19" s="1"/>
      <c r="C19" s="1"/>
      <c r="D19" s="140"/>
      <c r="E19" s="4"/>
      <c r="F19" s="4"/>
      <c r="G19" s="4"/>
    </row>
    <row r="20" spans="1:8" ht="50.25" customHeight="1">
      <c r="A20" s="368" t="s">
        <v>155</v>
      </c>
      <c r="B20" s="368"/>
      <c r="C20" s="368"/>
      <c r="D20" s="140"/>
      <c r="E20" s="4"/>
      <c r="F20" s="4"/>
      <c r="G20" s="4"/>
    </row>
    <row r="21" spans="1:8" ht="9.75" customHeight="1">
      <c r="A21" s="3"/>
      <c r="B21" s="3"/>
      <c r="C21" s="3"/>
      <c r="D21" s="140"/>
      <c r="E21" s="4"/>
      <c r="F21" s="4"/>
      <c r="G21" s="4"/>
    </row>
    <row r="22" spans="1:8" ht="18" customHeight="1">
      <c r="A22" s="47"/>
      <c r="B22" s="47"/>
      <c r="C22" s="47"/>
      <c r="D22" s="47"/>
      <c r="E22" s="4"/>
      <c r="F22" s="4"/>
      <c r="G22" s="4"/>
    </row>
    <row r="23" spans="1:8" ht="63" customHeight="1">
      <c r="A23" s="133" t="s">
        <v>156</v>
      </c>
      <c r="B23" s="133"/>
      <c r="C23" s="133"/>
      <c r="D23" s="132"/>
      <c r="E23" s="4"/>
      <c r="F23" s="4"/>
      <c r="G23" s="4"/>
    </row>
    <row r="24" spans="1:8" ht="98.1" customHeight="1">
      <c r="A24" s="47" t="s">
        <v>157</v>
      </c>
      <c r="B24" s="47"/>
      <c r="C24" s="47"/>
      <c r="D24" s="47"/>
      <c r="E24" s="4"/>
      <c r="F24" s="4"/>
      <c r="G24" s="4"/>
    </row>
    <row r="25" spans="1:8" ht="20.25" customHeight="1">
      <c r="A25" s="47"/>
      <c r="B25" s="47"/>
      <c r="C25" s="47"/>
      <c r="D25" s="47"/>
      <c r="E25" s="4"/>
      <c r="F25" s="4"/>
      <c r="G25" s="4"/>
    </row>
    <row r="26" spans="1:8" ht="54.95" customHeight="1">
      <c r="A26" s="367" t="s">
        <v>158</v>
      </c>
      <c r="B26" s="367"/>
      <c r="C26" s="367"/>
      <c r="D26" s="47"/>
      <c r="E26" s="4"/>
      <c r="F26" s="4"/>
      <c r="G26" s="4"/>
    </row>
    <row r="27" spans="1:8" ht="18.75" customHeight="1">
      <c r="A27" s="47"/>
      <c r="B27" s="47"/>
      <c r="C27" s="47"/>
      <c r="D27" s="47"/>
      <c r="E27" s="4"/>
      <c r="F27" s="4"/>
      <c r="G27" s="4"/>
    </row>
    <row r="28" spans="1:8" ht="20.25" customHeight="1">
      <c r="A28" s="47"/>
      <c r="B28" s="47"/>
      <c r="C28" s="47"/>
      <c r="D28" s="47"/>
      <c r="E28" s="4"/>
      <c r="F28" s="4"/>
      <c r="G28" s="4"/>
    </row>
    <row r="29" spans="1:8" ht="57" customHeight="1">
      <c r="A29" s="133" t="s">
        <v>159</v>
      </c>
      <c r="B29" s="133"/>
      <c r="C29" s="133"/>
      <c r="D29" s="133"/>
      <c r="E29" s="4"/>
      <c r="F29" s="4"/>
      <c r="G29" s="4"/>
    </row>
    <row r="30" spans="1:8" ht="83.25" customHeight="1">
      <c r="A30" s="71" t="s">
        <v>160</v>
      </c>
      <c r="B30" s="71" t="s">
        <v>161</v>
      </c>
      <c r="C30" s="71" t="s">
        <v>162</v>
      </c>
      <c r="D30" s="71" t="s">
        <v>163</v>
      </c>
      <c r="E30" s="143"/>
      <c r="F30" s="4"/>
      <c r="G30" s="4"/>
      <c r="H30" s="4"/>
    </row>
    <row r="31" spans="1:8" ht="30.95">
      <c r="A31" s="54" t="s">
        <v>88</v>
      </c>
      <c r="B31" s="144" t="s">
        <v>107</v>
      </c>
      <c r="C31" s="144" t="s">
        <v>164</v>
      </c>
      <c r="D31" s="54" t="s">
        <v>165</v>
      </c>
      <c r="E31" s="143"/>
      <c r="F31" s="4"/>
      <c r="G31" s="4"/>
      <c r="H31" s="4"/>
    </row>
    <row r="32" spans="1:8" ht="30.95">
      <c r="A32" s="54" t="s">
        <v>96</v>
      </c>
      <c r="B32" s="144" t="s">
        <v>107</v>
      </c>
      <c r="C32" s="144" t="s">
        <v>164</v>
      </c>
      <c r="D32" s="54" t="s">
        <v>166</v>
      </c>
      <c r="E32" s="143"/>
      <c r="F32" s="4"/>
      <c r="G32" s="4"/>
      <c r="H32" s="4"/>
    </row>
    <row r="33" spans="1:8">
      <c r="A33" s="54" t="s">
        <v>167</v>
      </c>
      <c r="B33" s="144" t="s">
        <v>168</v>
      </c>
      <c r="C33" s="144" t="s">
        <v>169</v>
      </c>
      <c r="D33" s="54" t="s">
        <v>170</v>
      </c>
      <c r="E33" s="143"/>
      <c r="F33" s="4"/>
      <c r="G33" s="4"/>
      <c r="H33" s="4"/>
    </row>
    <row r="34" spans="1:8">
      <c r="A34" s="54" t="s">
        <v>97</v>
      </c>
      <c r="B34" s="144" t="s">
        <v>107</v>
      </c>
      <c r="C34" s="144" t="s">
        <v>164</v>
      </c>
      <c r="D34" s="54" t="s">
        <v>171</v>
      </c>
      <c r="E34" s="143"/>
      <c r="F34" s="4"/>
      <c r="G34" s="4"/>
      <c r="H34" s="4"/>
    </row>
    <row r="35" spans="1:8" ht="77.45">
      <c r="A35" s="145" t="s">
        <v>172</v>
      </c>
      <c r="B35" s="146" t="s">
        <v>173</v>
      </c>
      <c r="C35" s="146" t="s">
        <v>168</v>
      </c>
      <c r="D35" s="147" t="s">
        <v>174</v>
      </c>
      <c r="E35" s="143"/>
      <c r="F35" s="138"/>
      <c r="G35" s="138"/>
      <c r="H35" s="138"/>
    </row>
    <row r="36" spans="1:8" ht="30.95">
      <c r="A36" s="145" t="s">
        <v>98</v>
      </c>
      <c r="B36" s="146" t="s">
        <v>173</v>
      </c>
      <c r="C36" s="146" t="s">
        <v>168</v>
      </c>
      <c r="D36" s="147" t="s">
        <v>175</v>
      </c>
      <c r="E36" s="143"/>
      <c r="F36" s="138"/>
      <c r="G36" s="138"/>
      <c r="H36" s="138"/>
    </row>
    <row r="37" spans="1:8" ht="30.95">
      <c r="A37" s="145" t="s">
        <v>176</v>
      </c>
      <c r="B37" s="146" t="s">
        <v>173</v>
      </c>
      <c r="C37" s="146" t="s">
        <v>168</v>
      </c>
      <c r="D37" s="55" t="s">
        <v>177</v>
      </c>
      <c r="E37" s="143"/>
      <c r="H37" s="5"/>
    </row>
    <row r="38" spans="1:8" ht="30.95">
      <c r="A38" s="145" t="s">
        <v>178</v>
      </c>
      <c r="B38" s="146" t="s">
        <v>173</v>
      </c>
      <c r="C38" s="146" t="s">
        <v>164</v>
      </c>
      <c r="D38" s="55" t="s">
        <v>179</v>
      </c>
      <c r="E38" s="143"/>
      <c r="H38" s="6"/>
    </row>
    <row r="39" spans="1:8" ht="93">
      <c r="A39" s="145" t="s">
        <v>180</v>
      </c>
      <c r="B39" s="146" t="s">
        <v>173</v>
      </c>
      <c r="C39" s="146" t="s">
        <v>164</v>
      </c>
      <c r="D39" s="55" t="s">
        <v>181</v>
      </c>
      <c r="E39" s="143"/>
      <c r="H39" s="6"/>
    </row>
    <row r="40" spans="1:8">
      <c r="A40" s="145" t="s">
        <v>182</v>
      </c>
      <c r="B40" s="146" t="s">
        <v>173</v>
      </c>
      <c r="C40" s="146" t="s">
        <v>164</v>
      </c>
      <c r="D40" s="55" t="s">
        <v>183</v>
      </c>
      <c r="E40" s="143"/>
      <c r="H40" s="6"/>
    </row>
    <row r="41" spans="1:8" ht="62.1">
      <c r="A41" s="145" t="s">
        <v>184</v>
      </c>
      <c r="B41" s="146" t="s">
        <v>173</v>
      </c>
      <c r="C41" s="146" t="s">
        <v>168</v>
      </c>
      <c r="D41" s="55" t="s">
        <v>185</v>
      </c>
      <c r="E41" s="143"/>
      <c r="H41" s="6"/>
    </row>
    <row r="42" spans="1:8" ht="91.5">
      <c r="A42" s="145" t="s">
        <v>186</v>
      </c>
      <c r="B42" s="146" t="s">
        <v>187</v>
      </c>
      <c r="C42" s="146" t="s">
        <v>164</v>
      </c>
      <c r="D42" s="55" t="s">
        <v>188</v>
      </c>
      <c r="E42" s="143"/>
      <c r="H42" s="6"/>
    </row>
    <row r="43" spans="1:8" ht="107.25">
      <c r="A43" s="145" t="s">
        <v>189</v>
      </c>
      <c r="B43" s="146" t="s">
        <v>187</v>
      </c>
      <c r="C43" s="146" t="s">
        <v>168</v>
      </c>
      <c r="D43" s="300" t="s">
        <v>190</v>
      </c>
      <c r="E43" s="143"/>
      <c r="H43" s="6"/>
    </row>
    <row r="44" spans="1:8" ht="30.95">
      <c r="A44" s="145" t="s">
        <v>191</v>
      </c>
      <c r="B44" s="146" t="s">
        <v>168</v>
      </c>
      <c r="C44" s="146" t="s">
        <v>169</v>
      </c>
      <c r="D44" s="55" t="s">
        <v>192</v>
      </c>
    </row>
    <row r="45" spans="1:8" ht="30.95">
      <c r="A45" s="66" t="s">
        <v>193</v>
      </c>
      <c r="B45" s="146" t="s">
        <v>168</v>
      </c>
      <c r="C45" s="146" t="s">
        <v>169</v>
      </c>
      <c r="D45" s="55" t="s">
        <v>194</v>
      </c>
    </row>
    <row r="46" spans="1:8" ht="30.95">
      <c r="A46" s="145" t="s">
        <v>195</v>
      </c>
      <c r="B46" s="148" t="s">
        <v>196</v>
      </c>
      <c r="C46" s="148" t="s">
        <v>168</v>
      </c>
      <c r="D46" s="55" t="s">
        <v>197</v>
      </c>
    </row>
    <row r="47" spans="1:8" ht="65.45" customHeight="1">
      <c r="A47" s="145" t="s">
        <v>198</v>
      </c>
      <c r="B47" s="148" t="s">
        <v>196</v>
      </c>
      <c r="C47" s="148" t="s">
        <v>164</v>
      </c>
      <c r="D47" s="55" t="s">
        <v>199</v>
      </c>
    </row>
    <row r="48" spans="1:8" ht="21.95" customHeight="1">
      <c r="A48" s="145" t="s">
        <v>200</v>
      </c>
      <c r="B48" s="148" t="s">
        <v>168</v>
      </c>
      <c r="C48" s="148" t="s">
        <v>169</v>
      </c>
      <c r="D48" s="55" t="s">
        <v>201</v>
      </c>
    </row>
    <row r="49" spans="1:6" ht="77.45">
      <c r="A49" s="145" t="s">
        <v>91</v>
      </c>
      <c r="B49" s="148" t="s">
        <v>168</v>
      </c>
      <c r="C49" s="148" t="s">
        <v>169</v>
      </c>
      <c r="D49" s="55" t="s">
        <v>202</v>
      </c>
    </row>
    <row r="50" spans="1:6" ht="46.5">
      <c r="A50" s="145" t="s">
        <v>203</v>
      </c>
      <c r="B50" s="148" t="s">
        <v>107</v>
      </c>
      <c r="C50" s="148" t="s">
        <v>164</v>
      </c>
      <c r="D50" s="55" t="s">
        <v>204</v>
      </c>
    </row>
    <row r="51" spans="1:6" ht="46.5">
      <c r="A51" s="145" t="s">
        <v>93</v>
      </c>
      <c r="B51" s="148" t="s">
        <v>107</v>
      </c>
      <c r="C51" s="148" t="s">
        <v>164</v>
      </c>
      <c r="D51" s="55" t="s">
        <v>205</v>
      </c>
    </row>
    <row r="52" spans="1:6" ht="46.5">
      <c r="A52" s="145" t="s">
        <v>206</v>
      </c>
      <c r="B52" s="148" t="s">
        <v>107</v>
      </c>
      <c r="C52" s="148" t="s">
        <v>168</v>
      </c>
      <c r="D52" s="55" t="s">
        <v>207</v>
      </c>
    </row>
    <row r="53" spans="1:6" ht="15.75">
      <c r="A53" s="145" t="s">
        <v>95</v>
      </c>
      <c r="B53" s="148" t="s">
        <v>107</v>
      </c>
      <c r="C53" s="148" t="s">
        <v>164</v>
      </c>
      <c r="D53" s="55" t="s">
        <v>208</v>
      </c>
    </row>
    <row r="54" spans="1:6" ht="20.25" customHeight="1"/>
    <row r="55" spans="1:6" ht="30.95" customHeight="1">
      <c r="A55" s="367" t="s">
        <v>209</v>
      </c>
      <c r="B55" s="367"/>
      <c r="C55" s="367"/>
      <c r="D55" s="367"/>
    </row>
    <row r="56" spans="1:6" ht="17.25" customHeight="1">
      <c r="A56" s="149"/>
      <c r="B56" s="149"/>
      <c r="C56" s="149"/>
      <c r="D56" s="149"/>
    </row>
    <row r="57" spans="1:6" ht="32.25" customHeight="1">
      <c r="A57" s="364" t="s">
        <v>210</v>
      </c>
      <c r="B57" s="364"/>
      <c r="C57" s="364"/>
      <c r="D57" s="364"/>
    </row>
    <row r="58" spans="1:6" ht="17.25" customHeight="1">
      <c r="F58" s="74"/>
    </row>
    <row r="59" spans="1:6" ht="17.25" customHeight="1">
      <c r="F59" s="74"/>
    </row>
    <row r="60" spans="1:6" ht="54.95" customHeight="1" thickBot="1">
      <c r="A60" s="156" t="s">
        <v>211</v>
      </c>
      <c r="B60" s="157"/>
      <c r="C60" s="157"/>
      <c r="D60" s="158"/>
    </row>
    <row r="61" spans="1:6" ht="33.950000000000003" customHeight="1">
      <c r="A61" s="72" t="s">
        <v>212</v>
      </c>
      <c r="B61" s="357" t="s">
        <v>213</v>
      </c>
      <c r="C61" s="358"/>
    </row>
    <row r="62" spans="1:6" ht="39.950000000000003" customHeight="1">
      <c r="A62" s="151" t="s">
        <v>214</v>
      </c>
      <c r="B62" s="359" t="s">
        <v>215</v>
      </c>
      <c r="C62" s="360"/>
    </row>
    <row r="63" spans="1:6" ht="35.25" customHeight="1">
      <c r="A63" s="151" t="s">
        <v>216</v>
      </c>
      <c r="B63" s="359" t="s">
        <v>217</v>
      </c>
      <c r="C63" s="360"/>
    </row>
    <row r="64" spans="1:6" ht="20.25" customHeight="1">
      <c r="A64" s="151" t="s">
        <v>218</v>
      </c>
      <c r="B64" s="359" t="s">
        <v>219</v>
      </c>
      <c r="C64" s="360"/>
    </row>
    <row r="65" spans="1:4" ht="27.75" customHeight="1">
      <c r="A65" s="151" t="s">
        <v>220</v>
      </c>
      <c r="B65" s="359" t="s">
        <v>221</v>
      </c>
      <c r="C65" s="360"/>
    </row>
    <row r="66" spans="1:4" ht="32.25" customHeight="1" thickBot="1">
      <c r="A66" s="152" t="s">
        <v>222</v>
      </c>
      <c r="B66" s="355" t="s">
        <v>223</v>
      </c>
      <c r="C66" s="356"/>
    </row>
    <row r="67" spans="1:4" ht="15.75" customHeight="1">
      <c r="A67" s="6"/>
      <c r="B67" s="6"/>
      <c r="C67" s="6"/>
    </row>
    <row r="68" spans="1:4" ht="15.75" customHeight="1"/>
    <row r="69" spans="1:4" ht="45.95" customHeight="1">
      <c r="A69" s="361" t="s">
        <v>224</v>
      </c>
      <c r="B69" s="361"/>
      <c r="C69" s="361"/>
      <c r="D69" s="158"/>
    </row>
    <row r="70" spans="1:4" ht="86.25" customHeight="1">
      <c r="A70" s="142" t="s">
        <v>225</v>
      </c>
      <c r="B70" s="362" t="s">
        <v>213</v>
      </c>
      <c r="C70" s="363"/>
    </row>
    <row r="71" spans="1:4" ht="76.5" customHeight="1">
      <c r="A71" s="153" t="s">
        <v>101</v>
      </c>
      <c r="B71" s="359" t="s">
        <v>226</v>
      </c>
      <c r="C71" s="360"/>
    </row>
    <row r="72" spans="1:4" ht="66" customHeight="1">
      <c r="A72" s="153" t="s">
        <v>108</v>
      </c>
      <c r="B72" s="359" t="s">
        <v>227</v>
      </c>
      <c r="C72" s="360"/>
    </row>
    <row r="73" spans="1:4" ht="70.5" customHeight="1">
      <c r="A73" s="153" t="s">
        <v>113</v>
      </c>
      <c r="B73" s="359" t="s">
        <v>228</v>
      </c>
      <c r="C73" s="360"/>
    </row>
    <row r="74" spans="1:4" ht="78" customHeight="1">
      <c r="A74" s="153" t="s">
        <v>118</v>
      </c>
      <c r="B74" s="359" t="s">
        <v>229</v>
      </c>
      <c r="C74" s="360"/>
    </row>
    <row r="75" spans="1:4" ht="78" customHeight="1">
      <c r="A75" s="154" t="s">
        <v>122</v>
      </c>
      <c r="B75" s="365" t="s">
        <v>230</v>
      </c>
      <c r="C75" s="366"/>
    </row>
    <row r="76" spans="1:4" ht="50.25" customHeight="1" thickBot="1">
      <c r="A76" s="155" t="s">
        <v>231</v>
      </c>
      <c r="B76" s="355" t="s">
        <v>232</v>
      </c>
      <c r="C76" s="356"/>
    </row>
    <row r="77" spans="1:4" ht="15.75" customHeight="1">
      <c r="C77" s="74"/>
    </row>
    <row r="78" spans="1:4" ht="15.75" customHeight="1"/>
    <row r="79" spans="1:4" ht="15.75" customHeight="1"/>
    <row r="80" spans="1:4" ht="15.75" customHeight="1"/>
    <row r="81" s="73" customFormat="1" ht="15.75" customHeight="1"/>
    <row r="82" s="73" customFormat="1" ht="15.75" customHeight="1"/>
    <row r="83" s="73" customFormat="1" ht="15.75" customHeight="1"/>
    <row r="84" s="73" customFormat="1" ht="15.75" customHeight="1"/>
    <row r="85" s="73" customFormat="1" ht="15.75" customHeight="1"/>
    <row r="86" s="73" customFormat="1" ht="15.75" customHeight="1"/>
    <row r="87" s="73" customFormat="1" ht="15.75" customHeight="1"/>
    <row r="88" s="73" customFormat="1" ht="15.75" customHeight="1"/>
    <row r="89" s="73" customFormat="1" ht="15.75" customHeight="1"/>
    <row r="90" s="73" customFormat="1" ht="15.75" customHeight="1"/>
    <row r="91" s="73" customFormat="1" ht="15.75" customHeight="1"/>
    <row r="92" s="73" customFormat="1" ht="15.75" customHeight="1"/>
    <row r="93" s="73" customFormat="1" ht="15.75" customHeight="1"/>
    <row r="94" s="73" customFormat="1" ht="15.75" customHeight="1"/>
    <row r="95" s="73" customFormat="1" ht="15.75" customHeight="1"/>
    <row r="96" s="73" customFormat="1" ht="15.75" customHeight="1"/>
    <row r="97" s="73" customFormat="1" ht="15.75" customHeight="1"/>
    <row r="98" s="73" customFormat="1" ht="15.75" customHeight="1"/>
    <row r="99" s="73" customFormat="1" ht="15.75" customHeight="1"/>
    <row r="100" s="73" customFormat="1" ht="15.75" customHeight="1"/>
    <row r="101" s="73" customFormat="1" ht="15.75" customHeight="1"/>
    <row r="102" s="73" customFormat="1" ht="15.75" customHeight="1"/>
    <row r="103" s="73" customFormat="1" ht="15.75" customHeight="1"/>
    <row r="104" s="73" customFormat="1" ht="15.75" customHeight="1"/>
    <row r="105" s="73" customFormat="1" ht="15.75" customHeight="1"/>
    <row r="106" s="73" customFormat="1" ht="15.75" customHeight="1"/>
    <row r="107" s="73" customFormat="1" ht="15.75" customHeight="1"/>
    <row r="108" s="73" customFormat="1" ht="15.75" customHeight="1"/>
    <row r="109" s="73" customFormat="1" ht="15.75" customHeight="1"/>
    <row r="110" s="73" customFormat="1" ht="15.75" customHeight="1"/>
    <row r="111" s="73" customFormat="1" ht="15.75" customHeight="1"/>
    <row r="112" s="73" customFormat="1" ht="15.75" customHeight="1"/>
    <row r="113" s="73" customFormat="1" ht="15.75" customHeight="1"/>
    <row r="114" s="73" customFormat="1" ht="15.75" customHeight="1"/>
    <row r="115" s="73" customFormat="1" ht="15.75" customHeight="1"/>
    <row r="116" s="73" customFormat="1" ht="15.75" customHeight="1"/>
    <row r="117" s="73" customFormat="1" ht="15.75" customHeight="1"/>
    <row r="118" s="73" customFormat="1" ht="15.75" customHeight="1"/>
    <row r="119" s="73" customFormat="1" ht="15.75" customHeight="1"/>
    <row r="120" s="73" customFormat="1" ht="15.75" customHeight="1"/>
    <row r="121" s="73" customFormat="1" ht="15.75" customHeight="1"/>
    <row r="122" s="73" customFormat="1" ht="15.75" customHeight="1"/>
    <row r="123" s="73" customFormat="1" ht="15.75" customHeight="1"/>
    <row r="124" s="73" customFormat="1" ht="15.75" customHeight="1"/>
    <row r="125" s="73" customFormat="1" ht="15.75" customHeight="1"/>
    <row r="126" s="73" customFormat="1" ht="15.75" customHeight="1"/>
    <row r="127" s="73" customFormat="1" ht="15.75" customHeight="1"/>
    <row r="128" s="73" customFormat="1" ht="15.75" customHeight="1"/>
    <row r="129" s="73" customFormat="1" ht="15.75" customHeight="1"/>
    <row r="130" s="73" customFormat="1" ht="15.75" customHeight="1"/>
    <row r="131" s="73" customFormat="1" ht="15.75" customHeight="1"/>
    <row r="132" s="73" customFormat="1" ht="15.75" customHeight="1"/>
    <row r="133" s="73" customFormat="1" ht="15.75" customHeight="1"/>
    <row r="134" s="73" customFormat="1" ht="15.75" customHeight="1"/>
    <row r="135" s="73" customFormat="1" ht="15.75" customHeight="1"/>
    <row r="136" s="73" customFormat="1" ht="15.75" customHeight="1"/>
    <row r="137" s="73" customFormat="1" ht="15.75" customHeight="1"/>
    <row r="138" s="73" customFormat="1" ht="15.75" customHeight="1"/>
    <row r="139" s="73" customFormat="1" ht="15.75" customHeight="1"/>
    <row r="140" s="73" customFormat="1" ht="15.75" customHeight="1"/>
    <row r="141" s="73" customFormat="1" ht="15.75" customHeight="1"/>
    <row r="142" s="73" customFormat="1" ht="15.75" customHeight="1"/>
    <row r="143" s="73" customFormat="1" ht="15.75" customHeight="1"/>
    <row r="144" s="73" customFormat="1" ht="15.75" customHeight="1"/>
    <row r="145" s="73" customFormat="1" ht="15.75" customHeight="1"/>
    <row r="146" s="73" customFormat="1" ht="15.75" customHeight="1"/>
    <row r="147" s="73" customFormat="1" ht="15.75" customHeight="1"/>
    <row r="148" s="73" customFormat="1" ht="15.75" customHeight="1"/>
    <row r="149" s="73" customFormat="1" ht="15.75" customHeight="1"/>
    <row r="150" s="73" customFormat="1" ht="15.75" customHeight="1"/>
    <row r="151" s="73" customFormat="1" ht="15.75" customHeight="1"/>
    <row r="152" s="73" customFormat="1" ht="15.75" customHeight="1"/>
    <row r="153" s="73" customFormat="1" ht="15.75" customHeight="1"/>
    <row r="154" s="73" customFormat="1" ht="15.75" customHeight="1"/>
    <row r="155" s="73" customFormat="1" ht="15.75" customHeight="1"/>
    <row r="156" s="73" customFormat="1" ht="15.75" customHeight="1"/>
    <row r="157" s="73" customFormat="1" ht="15.75" customHeight="1"/>
    <row r="158" s="73" customFormat="1" ht="15.75" customHeight="1"/>
    <row r="159" s="73" customFormat="1" ht="15.75" customHeight="1"/>
    <row r="160" s="73" customFormat="1" ht="15.75" customHeight="1"/>
    <row r="161" s="73" customFormat="1" ht="15.75" customHeight="1"/>
    <row r="162" s="73" customFormat="1" ht="15.75" customHeight="1"/>
    <row r="163" s="73" customFormat="1" ht="15.75" customHeight="1"/>
    <row r="164" s="73" customFormat="1" ht="15.75" customHeight="1"/>
    <row r="165" s="73" customFormat="1" ht="15.75" customHeight="1"/>
    <row r="166" s="73" customFormat="1" ht="15.75" customHeight="1"/>
    <row r="167" s="73" customFormat="1" ht="15.75" customHeight="1"/>
    <row r="168" s="73" customFormat="1" ht="15.75" customHeight="1"/>
    <row r="169" s="73" customFormat="1" ht="15.75" customHeight="1"/>
    <row r="170" s="73" customFormat="1" ht="15.75" customHeight="1"/>
    <row r="171" s="73" customFormat="1" ht="15.75" customHeight="1"/>
    <row r="172" s="73" customFormat="1" ht="15.75" customHeight="1"/>
    <row r="173" s="73" customFormat="1" ht="15.75" customHeight="1"/>
    <row r="174" s="73" customFormat="1" ht="15.75" customHeight="1"/>
    <row r="175" s="73" customFormat="1" ht="15.75" customHeight="1"/>
    <row r="176" s="73" customFormat="1" ht="15.75" customHeight="1"/>
    <row r="177" s="73" customFormat="1" ht="15.75" customHeight="1"/>
    <row r="178" s="73" customFormat="1" ht="15.75" customHeight="1"/>
    <row r="179" s="73" customFormat="1" ht="15.75" customHeight="1"/>
    <row r="180" s="73" customFormat="1" ht="15.75" customHeight="1"/>
    <row r="181" s="73" customFormat="1" ht="15.75" customHeight="1"/>
    <row r="182" s="73" customFormat="1" ht="15.75" customHeight="1"/>
    <row r="183" s="73" customFormat="1" ht="15.75" customHeight="1"/>
    <row r="184" s="73" customFormat="1" ht="15.75" customHeight="1"/>
    <row r="185" s="73" customFormat="1" ht="15.75" customHeight="1"/>
    <row r="186" s="73" customFormat="1" ht="15.75" customHeight="1"/>
    <row r="187" s="73" customFormat="1" ht="15.75" customHeight="1"/>
    <row r="188" s="73" customFormat="1" ht="15.75" customHeight="1"/>
    <row r="189" s="73" customFormat="1" ht="15.75" customHeight="1"/>
    <row r="190" s="73" customFormat="1" ht="15.75" customHeight="1"/>
    <row r="191" s="73" customFormat="1" ht="15.75" customHeight="1"/>
    <row r="192" s="73" customFormat="1" ht="15.75" customHeight="1"/>
    <row r="193" s="73" customFormat="1" ht="15.75" customHeight="1"/>
    <row r="194" s="73" customFormat="1" ht="15.75" customHeight="1"/>
    <row r="195" s="73" customFormat="1" ht="15.75" customHeight="1"/>
    <row r="196" s="73" customFormat="1" ht="15.75" customHeight="1"/>
    <row r="197" s="73" customFormat="1" ht="15.75" customHeight="1"/>
    <row r="198" s="73" customFormat="1" ht="15.75" customHeight="1"/>
    <row r="199" s="73" customFormat="1" ht="15.75" customHeight="1"/>
    <row r="200" s="73" customFormat="1" ht="15.75" customHeight="1"/>
    <row r="201" s="73" customFormat="1" ht="15.75" customHeight="1"/>
    <row r="202" s="73" customFormat="1" ht="15.75" customHeight="1"/>
    <row r="203" s="73" customFormat="1" ht="15.75" customHeight="1"/>
    <row r="204" s="73" customFormat="1" ht="15.75" customHeight="1"/>
    <row r="205" s="73" customFormat="1" ht="15.75" customHeight="1"/>
    <row r="206" s="73" customFormat="1" ht="15.75" customHeight="1"/>
    <row r="207" s="73" customFormat="1" ht="15.75" customHeight="1"/>
    <row r="208" s="73" customFormat="1" ht="15.75" customHeight="1"/>
    <row r="209" s="73" customFormat="1" ht="15.75" customHeight="1"/>
    <row r="210" s="73" customFormat="1" ht="15.75" customHeight="1"/>
    <row r="211" s="73" customFormat="1" ht="15.75" customHeight="1"/>
    <row r="212" s="73" customFormat="1" ht="15.75" customHeight="1"/>
    <row r="213" s="73" customFormat="1" ht="15.75" customHeight="1"/>
    <row r="214" s="73" customFormat="1" ht="15.75" customHeight="1"/>
    <row r="215" s="73" customFormat="1" ht="15.75" customHeight="1"/>
    <row r="216" s="73" customFormat="1" ht="15.75" customHeight="1"/>
    <row r="217" s="73" customFormat="1" ht="15.75" customHeight="1"/>
    <row r="218" s="73" customFormat="1" ht="15.75" customHeight="1"/>
    <row r="219" s="73" customFormat="1" ht="15.75" customHeight="1"/>
    <row r="220" s="73" customFormat="1" ht="15.75" customHeight="1"/>
    <row r="221" s="73" customFormat="1" ht="15.75" customHeight="1"/>
    <row r="222" s="73" customFormat="1" ht="15.75" customHeight="1"/>
    <row r="223" s="73" customFormat="1" ht="15.75" customHeight="1"/>
    <row r="224" s="73" customFormat="1" ht="15.75" customHeight="1"/>
    <row r="225" s="73" customFormat="1" ht="15.75" customHeight="1"/>
    <row r="226" s="73" customFormat="1" ht="15.75" customHeight="1"/>
    <row r="227" s="73" customFormat="1" ht="15.75" customHeight="1"/>
    <row r="228" s="73" customFormat="1" ht="15.75" customHeight="1"/>
    <row r="229" s="73" customFormat="1" ht="15.75" customHeight="1"/>
    <row r="230" s="73" customFormat="1" ht="15.75" customHeight="1"/>
    <row r="231" s="73" customFormat="1" ht="15.75" customHeight="1"/>
    <row r="232" s="73" customFormat="1" ht="15.75" customHeight="1"/>
    <row r="233" s="73" customFormat="1" ht="15.75" customHeight="1"/>
    <row r="234" s="73" customFormat="1" ht="15.75" customHeight="1"/>
    <row r="235" s="73" customFormat="1" ht="15.75" customHeight="1"/>
    <row r="236" s="73" customFormat="1" ht="15.75" customHeight="1"/>
    <row r="237" s="73" customFormat="1" ht="15.75" customHeight="1"/>
    <row r="238" s="73" customFormat="1" ht="15.75" customHeight="1"/>
    <row r="239" s="73" customFormat="1" ht="15.75" customHeight="1"/>
    <row r="240" s="73" customFormat="1" ht="15.75" customHeight="1"/>
    <row r="241" s="73" customFormat="1" ht="15.75" customHeight="1"/>
    <row r="242" s="73" customFormat="1" ht="15.75" customHeight="1"/>
    <row r="243" s="73" customFormat="1" ht="15.75" customHeight="1"/>
    <row r="244" s="73" customFormat="1" ht="15.75" customHeight="1"/>
    <row r="245" s="73" customFormat="1" ht="15.75" customHeight="1"/>
    <row r="246" s="73" customFormat="1" ht="15.75" customHeight="1"/>
    <row r="247" s="73" customFormat="1" ht="15.75" customHeight="1"/>
    <row r="248" s="73" customFormat="1" ht="15.75" customHeight="1"/>
    <row r="249" s="73" customFormat="1" ht="15.75" customHeight="1"/>
    <row r="250" s="73" customFormat="1" ht="15.75" customHeight="1"/>
    <row r="251" s="73" customFormat="1" ht="15.75" customHeight="1"/>
    <row r="252" s="73" customFormat="1" ht="15.75" customHeight="1"/>
    <row r="253" s="73" customFormat="1" ht="15.75" customHeight="1"/>
    <row r="254" s="73" customFormat="1" ht="15.75" customHeight="1"/>
    <row r="255" s="73" customFormat="1" ht="15.75" customHeight="1"/>
    <row r="256" s="73" customFormat="1" ht="15.75" customHeight="1"/>
    <row r="257" s="73" customFormat="1" ht="15.75" customHeight="1"/>
    <row r="258" s="73" customFormat="1" ht="15.75" customHeight="1"/>
    <row r="259" s="73" customFormat="1" ht="15.75" customHeight="1"/>
    <row r="260" s="73" customFormat="1" ht="15.75" customHeight="1"/>
    <row r="261" s="73" customFormat="1" ht="15.75" customHeight="1"/>
    <row r="262" s="73" customFormat="1" ht="15.75" customHeight="1"/>
    <row r="263" s="73" customFormat="1" ht="15.75" customHeight="1"/>
    <row r="264" s="73" customFormat="1" ht="15.75" customHeight="1"/>
    <row r="265" s="73" customFormat="1" ht="15.75" customHeight="1"/>
    <row r="266" s="73" customFormat="1" ht="15.75" customHeight="1"/>
    <row r="267" s="73" customFormat="1" ht="15.75" customHeight="1"/>
    <row r="268" s="73" customFormat="1" ht="15.75" customHeight="1"/>
    <row r="269" s="73" customFormat="1" ht="15.75" customHeight="1"/>
    <row r="270" s="73" customFormat="1" ht="15.75" customHeight="1"/>
    <row r="271" s="73" customFormat="1" ht="15.75" customHeight="1"/>
    <row r="272" s="73" customFormat="1" ht="15.75" customHeight="1"/>
    <row r="273" s="73" customFormat="1" ht="15.75" customHeight="1"/>
    <row r="274" s="73" customFormat="1" ht="15.75" customHeight="1"/>
    <row r="275" s="73" customFormat="1" ht="15.75" customHeight="1"/>
    <row r="276" s="73" customFormat="1" ht="15.75" customHeight="1"/>
    <row r="277" s="73" customFormat="1" ht="15.75" customHeight="1"/>
    <row r="278" s="73" customFormat="1" ht="15.75" customHeight="1"/>
    <row r="279" s="73" customFormat="1" ht="15.75" customHeight="1"/>
    <row r="280" s="73" customFormat="1" ht="15.75" customHeight="1"/>
    <row r="281" s="73" customFormat="1" ht="15.75" customHeight="1"/>
    <row r="282" s="73" customFormat="1" ht="15.75" customHeight="1"/>
    <row r="283" s="73" customFormat="1" ht="15.75" customHeight="1"/>
    <row r="284" s="73" customFormat="1" ht="15.75" customHeight="1"/>
    <row r="285" s="73" customFormat="1" ht="15.75" customHeight="1"/>
    <row r="286" s="73" customFormat="1" ht="15.75" customHeight="1"/>
    <row r="287" s="73" customFormat="1" ht="15.75" customHeight="1"/>
    <row r="288" s="73" customFormat="1" ht="15.75" customHeight="1"/>
    <row r="289" s="73" customFormat="1" ht="15.75" customHeight="1"/>
    <row r="290" s="73" customFormat="1" ht="15.75" customHeight="1"/>
    <row r="291" s="73" customFormat="1" ht="15.75" customHeight="1"/>
    <row r="292" s="73" customFormat="1" ht="15.75" customHeight="1"/>
    <row r="293" s="73" customFormat="1" ht="15.75" customHeight="1"/>
    <row r="294" s="73" customFormat="1" ht="15.75" customHeight="1"/>
    <row r="295" s="73" customFormat="1" ht="15.75" customHeight="1"/>
    <row r="296" s="73" customFormat="1" ht="15.75" customHeight="1"/>
    <row r="297" s="73" customFormat="1" ht="15.75" customHeight="1"/>
    <row r="298" s="73" customFormat="1" ht="15.75" customHeight="1"/>
    <row r="299" s="73" customFormat="1" ht="15.75" customHeight="1"/>
    <row r="300" s="73" customFormat="1" ht="15.75" customHeight="1"/>
    <row r="301" s="73" customFormat="1" ht="15.75" customHeight="1"/>
    <row r="302" s="73" customFormat="1" ht="15.75" customHeight="1"/>
    <row r="303" s="73" customFormat="1" ht="15.75" customHeight="1"/>
    <row r="304" s="73" customFormat="1" ht="15.75" customHeight="1"/>
    <row r="305" s="73" customFormat="1" ht="15.75" customHeight="1"/>
    <row r="306" s="73" customFormat="1" ht="15.75" customHeight="1"/>
    <row r="307" s="73" customFormat="1" ht="15.75" customHeight="1"/>
    <row r="308" s="73" customFormat="1" ht="15.75" customHeight="1"/>
    <row r="309" s="73" customFormat="1" ht="15.75" customHeight="1"/>
    <row r="310" s="73" customFormat="1" ht="15.75" customHeight="1"/>
    <row r="311" s="73" customFormat="1" ht="15.75" customHeight="1"/>
    <row r="312" s="73" customFormat="1" ht="15.75" customHeight="1"/>
    <row r="313" s="73" customFormat="1" ht="15.75" customHeight="1"/>
    <row r="314" s="73" customFormat="1" ht="15.75" customHeight="1"/>
    <row r="315" s="73" customFormat="1" ht="15.75" customHeight="1"/>
    <row r="316" s="73" customFormat="1" ht="15.75" customHeight="1"/>
    <row r="317" s="73" customFormat="1" ht="15.75" customHeight="1"/>
    <row r="318" s="73" customFormat="1" ht="15.75" customHeight="1"/>
    <row r="319" s="73" customFormat="1" ht="15.75" customHeight="1"/>
    <row r="320" s="73" customFormat="1" ht="15.75" customHeight="1"/>
    <row r="321" s="73" customFormat="1" ht="15.75" customHeight="1"/>
    <row r="322" s="73" customFormat="1" ht="15.75" customHeight="1"/>
    <row r="323" s="73" customFormat="1" ht="15.75" customHeight="1"/>
    <row r="324" s="73" customFormat="1" ht="15.75" customHeight="1"/>
    <row r="325" s="73" customFormat="1" ht="15.75" customHeight="1"/>
    <row r="326" s="73" customFormat="1" ht="15.75" customHeight="1"/>
    <row r="327" s="73" customFormat="1" ht="15.75" customHeight="1"/>
    <row r="328" s="73" customFormat="1" ht="15.75" customHeight="1"/>
    <row r="329" s="73" customFormat="1" ht="15.75" customHeight="1"/>
    <row r="330" s="73" customFormat="1" ht="15.75" customHeight="1"/>
    <row r="331" s="73" customFormat="1" ht="15.75" customHeight="1"/>
    <row r="332" s="73" customFormat="1" ht="15.75" customHeight="1"/>
    <row r="333" s="73" customFormat="1" ht="15.75" customHeight="1"/>
    <row r="334" s="73" customFormat="1" ht="15.75" customHeight="1"/>
    <row r="335" s="73" customFormat="1" ht="15.75" customHeight="1"/>
    <row r="336" s="73" customFormat="1" ht="15.75" customHeight="1"/>
    <row r="337" s="73" customFormat="1" ht="15.75" customHeight="1"/>
    <row r="338" s="73" customFormat="1" ht="15.75" customHeight="1"/>
    <row r="339" s="73" customFormat="1" ht="15.75" customHeight="1"/>
    <row r="340" s="73" customFormat="1" ht="15.75" customHeight="1"/>
    <row r="341" s="73" customFormat="1" ht="15.75" customHeight="1"/>
    <row r="342" s="73" customFormat="1" ht="15.75" customHeight="1"/>
    <row r="343" s="73" customFormat="1" ht="15.75" customHeight="1"/>
    <row r="344" s="73" customFormat="1" ht="15.75" customHeight="1"/>
    <row r="345" s="73" customFormat="1" ht="15.75" customHeight="1"/>
    <row r="346" s="73" customFormat="1" ht="15.75" customHeight="1"/>
    <row r="347" s="73" customFormat="1" ht="15.75" customHeight="1"/>
    <row r="348" s="73" customFormat="1" ht="15.75" customHeight="1"/>
    <row r="349" s="73" customFormat="1" ht="15.75" customHeight="1"/>
    <row r="350" s="73" customFormat="1" ht="15.75" customHeight="1"/>
    <row r="351" s="73" customFormat="1" ht="15.75" customHeight="1"/>
    <row r="352" s="73" customFormat="1" ht="15.75" customHeight="1"/>
    <row r="353" s="73" customFormat="1" ht="15.75" customHeight="1"/>
    <row r="354" s="73" customFormat="1" ht="15.75" customHeight="1"/>
    <row r="355" s="73" customFormat="1" ht="15.75" customHeight="1"/>
    <row r="356" s="73" customFormat="1" ht="15.75" customHeight="1"/>
    <row r="357" s="73" customFormat="1" ht="15.75" customHeight="1"/>
    <row r="358" s="73" customFormat="1" ht="15.75" customHeight="1"/>
    <row r="359" s="73" customFormat="1" ht="15.75" customHeight="1"/>
    <row r="360" s="73" customFormat="1" ht="15.75" customHeight="1"/>
    <row r="361" s="73" customFormat="1" ht="15.75" customHeight="1"/>
    <row r="362" s="73" customFormat="1" ht="15.75" customHeight="1"/>
    <row r="363" s="73" customFormat="1" ht="15.75" customHeight="1"/>
    <row r="364" s="73" customFormat="1" ht="15.75" customHeight="1"/>
    <row r="365" s="73" customFormat="1" ht="15.75" customHeight="1"/>
    <row r="366" s="73" customFormat="1" ht="15.75" customHeight="1"/>
    <row r="367" s="73" customFormat="1" ht="15.75" customHeight="1"/>
    <row r="368" s="73" customFormat="1" ht="15.75" customHeight="1"/>
    <row r="369" s="73" customFormat="1" ht="15.75" customHeight="1"/>
    <row r="370" s="73" customFormat="1" ht="15.75" customHeight="1"/>
    <row r="371" s="73" customFormat="1" ht="15.75" customHeight="1"/>
    <row r="372" s="73" customFormat="1" ht="15.75" customHeight="1"/>
    <row r="373" s="73" customFormat="1" ht="15.75" customHeight="1"/>
    <row r="374" s="73" customFormat="1" ht="15.75" customHeight="1"/>
    <row r="375" s="73" customFormat="1" ht="15.75" customHeight="1"/>
    <row r="376" s="73" customFormat="1" ht="15.75" customHeight="1"/>
    <row r="377" s="73" customFormat="1" ht="15.75" customHeight="1"/>
    <row r="378" s="73" customFormat="1" ht="15.75" customHeight="1"/>
    <row r="379" s="73" customFormat="1" ht="15.75" customHeight="1"/>
    <row r="380" s="73" customFormat="1" ht="15.75" customHeight="1"/>
    <row r="381" s="73" customFormat="1" ht="15.75" customHeight="1"/>
    <row r="382" s="73" customFormat="1" ht="15.75" customHeight="1"/>
    <row r="383" s="73" customFormat="1" ht="15.75" customHeight="1"/>
    <row r="384" s="73" customFormat="1" ht="15.75" customHeight="1"/>
    <row r="385" s="73" customFormat="1" ht="15.75" customHeight="1"/>
    <row r="386" s="73" customFormat="1" ht="15.75" customHeight="1"/>
    <row r="387" s="73" customFormat="1" ht="15.75" customHeight="1"/>
    <row r="388" s="73" customFormat="1" ht="15.75" customHeight="1"/>
    <row r="389" s="73" customFormat="1" ht="15.75" customHeight="1"/>
    <row r="390" s="73" customFormat="1" ht="15.75" customHeight="1"/>
    <row r="391" s="73" customFormat="1" ht="15.75" customHeight="1"/>
    <row r="392" s="73" customFormat="1" ht="15.75" customHeight="1"/>
    <row r="393" s="73" customFormat="1" ht="15.75" customHeight="1"/>
    <row r="394" s="73" customFormat="1" ht="15.75" customHeight="1"/>
    <row r="395" s="73" customFormat="1" ht="15.75" customHeight="1"/>
    <row r="396" s="73" customFormat="1" ht="15.75" customHeight="1"/>
    <row r="397" s="73" customFormat="1" ht="15.75" customHeight="1"/>
    <row r="398" s="73" customFormat="1" ht="15.75" customHeight="1"/>
    <row r="399" s="73" customFormat="1" ht="15.75" customHeight="1"/>
    <row r="400" s="73" customFormat="1" ht="15.75" customHeight="1"/>
    <row r="401" s="73" customFormat="1" ht="15.75" customHeight="1"/>
    <row r="402" s="73" customFormat="1" ht="15.75" customHeight="1"/>
    <row r="403" s="73" customFormat="1" ht="15.75" customHeight="1"/>
    <row r="404" s="73" customFormat="1" ht="15.75" customHeight="1"/>
    <row r="405" s="73" customFormat="1" ht="15.75" customHeight="1"/>
    <row r="406" s="73" customFormat="1" ht="15.75" customHeight="1"/>
    <row r="407" s="73" customFormat="1" ht="15.75" customHeight="1"/>
    <row r="408" s="73" customFormat="1" ht="15.75" customHeight="1"/>
    <row r="409" s="73" customFormat="1" ht="15.75" customHeight="1"/>
    <row r="410" s="73" customFormat="1" ht="15.75" customHeight="1"/>
    <row r="411" s="73" customFormat="1" ht="15.75" customHeight="1"/>
    <row r="412" s="73" customFormat="1" ht="15.75" customHeight="1"/>
    <row r="413" s="73" customFormat="1" ht="15.75" customHeight="1"/>
    <row r="414" s="73" customFormat="1" ht="15.75" customHeight="1"/>
    <row r="415" s="73" customFormat="1" ht="15.75" customHeight="1"/>
    <row r="416" s="73" customFormat="1" ht="15.75" customHeight="1"/>
    <row r="417" s="73" customFormat="1" ht="15.75" customHeight="1"/>
    <row r="418" s="73" customFormat="1" ht="15.75" customHeight="1"/>
    <row r="419" s="73" customFormat="1" ht="15.75" customHeight="1"/>
    <row r="420" s="73" customFormat="1" ht="15.75" customHeight="1"/>
    <row r="421" s="73" customFormat="1" ht="15.75" customHeight="1"/>
    <row r="422" s="73" customFormat="1" ht="15.75" customHeight="1"/>
    <row r="423" s="73" customFormat="1" ht="15.75" customHeight="1"/>
    <row r="424" s="73" customFormat="1" ht="15.75" customHeight="1"/>
    <row r="425" s="73" customFormat="1" ht="15.75" customHeight="1"/>
    <row r="426" s="73" customFormat="1" ht="15.75" customHeight="1"/>
    <row r="427" s="73" customFormat="1" ht="15.75" customHeight="1"/>
    <row r="428" s="73" customFormat="1" ht="15.75" customHeight="1"/>
    <row r="429" s="73" customFormat="1" ht="15.75" customHeight="1"/>
    <row r="430" s="73" customFormat="1" ht="15.75" customHeight="1"/>
    <row r="431" s="73" customFormat="1" ht="15.75" customHeight="1"/>
    <row r="432" s="73" customFormat="1" ht="15.75" customHeight="1"/>
    <row r="433" s="73" customFormat="1" ht="15.75" customHeight="1"/>
    <row r="434" s="73" customFormat="1" ht="15.75" customHeight="1"/>
    <row r="435" s="73" customFormat="1" ht="15.75" customHeight="1"/>
    <row r="436" s="73" customFormat="1" ht="15.75" customHeight="1"/>
    <row r="437" s="73" customFormat="1" ht="15.75" customHeight="1"/>
    <row r="438" s="73" customFormat="1" ht="15.75" customHeight="1"/>
    <row r="439" s="73" customFormat="1" ht="15.75" customHeight="1"/>
    <row r="440" s="73" customFormat="1" ht="15.75" customHeight="1"/>
    <row r="441" s="73" customFormat="1" ht="15.75" customHeight="1"/>
    <row r="442" s="73" customFormat="1" ht="15.75" customHeight="1"/>
    <row r="443" s="73" customFormat="1" ht="15.75" customHeight="1"/>
    <row r="444" s="73" customFormat="1" ht="15.75" customHeight="1"/>
    <row r="445" s="73" customFormat="1" ht="15.75" customHeight="1"/>
    <row r="446" s="73" customFormat="1" ht="15.75" customHeight="1"/>
    <row r="447" s="73" customFormat="1" ht="15.75" customHeight="1"/>
    <row r="448" s="73" customFormat="1" ht="15.75" customHeight="1"/>
    <row r="449" s="73" customFormat="1" ht="15.75" customHeight="1"/>
    <row r="450" s="73" customFormat="1" ht="15.75" customHeight="1"/>
    <row r="451" s="73" customFormat="1" ht="15.75" customHeight="1"/>
    <row r="452" s="73" customFormat="1" ht="15.75" customHeight="1"/>
    <row r="453" s="73" customFormat="1" ht="15.75" customHeight="1"/>
    <row r="454" s="73" customFormat="1" ht="15.75" customHeight="1"/>
    <row r="455" s="73" customFormat="1" ht="15.75" customHeight="1"/>
    <row r="456" s="73" customFormat="1" ht="15.75" customHeight="1"/>
    <row r="457" s="73" customFormat="1" ht="15.75" customHeight="1"/>
    <row r="458" s="73" customFormat="1" ht="15.75" customHeight="1"/>
    <row r="459" s="73" customFormat="1" ht="15.75" customHeight="1"/>
    <row r="460" s="73" customFormat="1" ht="15.75" customHeight="1"/>
    <row r="461" s="73" customFormat="1" ht="15.75" customHeight="1"/>
    <row r="462" s="73" customFormat="1" ht="15.75" customHeight="1"/>
    <row r="463" s="73" customFormat="1" ht="15.75" customHeight="1"/>
    <row r="464" s="73" customFormat="1" ht="15.75" customHeight="1"/>
    <row r="465" s="73" customFormat="1" ht="15.75" customHeight="1"/>
    <row r="466" s="73" customFormat="1" ht="15.75" customHeight="1"/>
    <row r="467" s="73" customFormat="1" ht="15.75" customHeight="1"/>
    <row r="468" s="73" customFormat="1" ht="15.75" customHeight="1"/>
    <row r="469" s="73" customFormat="1" ht="15.75" customHeight="1"/>
    <row r="470" s="73" customFormat="1" ht="15.75" customHeight="1"/>
    <row r="471" s="73" customFormat="1" ht="15.75" customHeight="1"/>
    <row r="472" s="73" customFormat="1" ht="15.75" customHeight="1"/>
    <row r="473" s="73" customFormat="1" ht="15.75" customHeight="1"/>
    <row r="474" s="73" customFormat="1" ht="15.75" customHeight="1"/>
    <row r="475" s="73" customFormat="1" ht="15.75" customHeight="1"/>
    <row r="476" s="73" customFormat="1" ht="15.75" customHeight="1"/>
    <row r="477" s="73" customFormat="1" ht="15.75" customHeight="1"/>
    <row r="478" s="73" customFormat="1" ht="15.75" customHeight="1"/>
    <row r="479" s="73" customFormat="1" ht="15.75" customHeight="1"/>
    <row r="480" s="73" customFormat="1" ht="15.75" customHeight="1"/>
    <row r="481" s="73" customFormat="1" ht="15.75" customHeight="1"/>
    <row r="482" s="73" customFormat="1" ht="15.75" customHeight="1"/>
    <row r="483" s="73" customFormat="1" ht="15.75" customHeight="1"/>
    <row r="484" s="73" customFormat="1" ht="15.75" customHeight="1"/>
    <row r="485" s="73" customFormat="1" ht="15.75" customHeight="1"/>
    <row r="486" s="73" customFormat="1" ht="15.75" customHeight="1"/>
    <row r="487" s="73" customFormat="1" ht="15.75" customHeight="1"/>
    <row r="488" s="73" customFormat="1" ht="15.75" customHeight="1"/>
    <row r="489" s="73" customFormat="1" ht="15.75" customHeight="1"/>
    <row r="490" s="73" customFormat="1" ht="15.75" customHeight="1"/>
    <row r="491" s="73" customFormat="1" ht="15.75" customHeight="1"/>
    <row r="492" s="73" customFormat="1" ht="15.75" customHeight="1"/>
    <row r="493" s="73" customFormat="1" ht="15.75" customHeight="1"/>
    <row r="494" s="73" customFormat="1" ht="15.75" customHeight="1"/>
    <row r="495" s="73" customFormat="1" ht="15.75" customHeight="1"/>
    <row r="496" s="73" customFormat="1" ht="15.75" customHeight="1"/>
    <row r="497" s="73" customFormat="1" ht="15.75" customHeight="1"/>
    <row r="498" s="73" customFormat="1" ht="15.75" customHeight="1"/>
    <row r="499" s="73" customFormat="1" ht="15.75" customHeight="1"/>
    <row r="500" s="73" customFormat="1" ht="15.75" customHeight="1"/>
    <row r="501" s="73" customFormat="1" ht="15.75" customHeight="1"/>
    <row r="502" s="73" customFormat="1" ht="15.75" customHeight="1"/>
    <row r="503" s="73" customFormat="1" ht="15.75" customHeight="1"/>
    <row r="504" s="73" customFormat="1" ht="15.75" customHeight="1"/>
    <row r="505" s="73" customFormat="1" ht="15.75" customHeight="1"/>
    <row r="506" s="73" customFormat="1" ht="15.75" customHeight="1"/>
    <row r="507" s="73" customFormat="1" ht="15.75" customHeight="1"/>
    <row r="508" s="73" customFormat="1" ht="15.75" customHeight="1"/>
    <row r="509" s="73" customFormat="1" ht="15.75" customHeight="1"/>
    <row r="510" s="73" customFormat="1" ht="15.75" customHeight="1"/>
    <row r="511" s="73" customFormat="1" ht="15.75" customHeight="1"/>
    <row r="512" s="73" customFormat="1" ht="15.75" customHeight="1"/>
    <row r="513" s="73" customFormat="1" ht="15.75" customHeight="1"/>
    <row r="514" s="73" customFormat="1" ht="15.75" customHeight="1"/>
    <row r="515" s="73" customFormat="1" ht="15.75" customHeight="1"/>
    <row r="516" s="73" customFormat="1" ht="15.75" customHeight="1"/>
    <row r="517" s="73" customFormat="1" ht="15.75" customHeight="1"/>
    <row r="518" s="73" customFormat="1" ht="15.75" customHeight="1"/>
    <row r="519" s="73" customFormat="1" ht="15.75" customHeight="1"/>
    <row r="520" s="73" customFormat="1" ht="15.75" customHeight="1"/>
    <row r="521" s="73" customFormat="1" ht="15.75" customHeight="1"/>
    <row r="522" s="73" customFormat="1" ht="15.75" customHeight="1"/>
    <row r="523" s="73" customFormat="1" ht="15.75" customHeight="1"/>
    <row r="524" s="73" customFormat="1" ht="15.75" customHeight="1"/>
    <row r="525" s="73" customFormat="1" ht="15.75" customHeight="1"/>
    <row r="526" s="73" customFormat="1" ht="15.75" customHeight="1"/>
    <row r="527" s="73" customFormat="1" ht="15.75" customHeight="1"/>
    <row r="528" s="73" customFormat="1" ht="15.75" customHeight="1"/>
    <row r="529" s="73" customFormat="1" ht="15.75" customHeight="1"/>
    <row r="530" s="73" customFormat="1" ht="15.75" customHeight="1"/>
    <row r="531" s="73" customFormat="1" ht="15.75" customHeight="1"/>
    <row r="532" s="73" customFormat="1" ht="15.75" customHeight="1"/>
    <row r="533" s="73" customFormat="1" ht="15.75" customHeight="1"/>
    <row r="534" s="73" customFormat="1" ht="15.75" customHeight="1"/>
    <row r="535" s="73" customFormat="1" ht="15.75" customHeight="1"/>
    <row r="536" s="73" customFormat="1" ht="15.75" customHeight="1"/>
    <row r="537" s="73" customFormat="1" ht="15.75" customHeight="1"/>
    <row r="538" s="73" customFormat="1" ht="15.75" customHeight="1"/>
    <row r="539" s="73" customFormat="1" ht="15.75" customHeight="1"/>
    <row r="540" s="73" customFormat="1" ht="15.75" customHeight="1"/>
    <row r="541" s="73" customFormat="1" ht="15.75" customHeight="1"/>
    <row r="542" s="73" customFormat="1" ht="15.75" customHeight="1"/>
    <row r="543" s="73" customFormat="1" ht="15.75" customHeight="1"/>
    <row r="544" s="73" customFormat="1" ht="15.75" customHeight="1"/>
    <row r="545" s="73" customFormat="1" ht="15.75" customHeight="1"/>
    <row r="546" s="73" customFormat="1" ht="15.75" customHeight="1"/>
    <row r="547" s="73" customFormat="1" ht="15.75" customHeight="1"/>
    <row r="548" s="73" customFormat="1" ht="15.75" customHeight="1"/>
    <row r="549" s="73" customFormat="1" ht="15.75" customHeight="1"/>
    <row r="550" s="73" customFormat="1" ht="15.75" customHeight="1"/>
    <row r="551" s="73" customFormat="1" ht="15.75" customHeight="1"/>
    <row r="552" s="73" customFormat="1" ht="15.75" customHeight="1"/>
    <row r="553" s="73" customFormat="1" ht="15.75" customHeight="1"/>
    <row r="554" s="73" customFormat="1" ht="15.75" customHeight="1"/>
    <row r="555" s="73" customFormat="1" ht="15.75" customHeight="1"/>
    <row r="556" s="73" customFormat="1" ht="15.75" customHeight="1"/>
    <row r="557" s="73" customFormat="1" ht="15.75" customHeight="1"/>
    <row r="558" s="73" customFormat="1" ht="15.75" customHeight="1"/>
    <row r="559" s="73" customFormat="1" ht="15.75" customHeight="1"/>
    <row r="560" s="73" customFormat="1" ht="15.75" customHeight="1"/>
    <row r="561" s="73" customFormat="1" ht="15.75" customHeight="1"/>
    <row r="562" s="73" customFormat="1" ht="15.75" customHeight="1"/>
    <row r="563" s="73" customFormat="1" ht="15.75" customHeight="1"/>
    <row r="564" s="73" customFormat="1" ht="15.75" customHeight="1"/>
    <row r="565" s="73" customFormat="1" ht="15.75" customHeight="1"/>
    <row r="566" s="73" customFormat="1" ht="15.75" customHeight="1"/>
    <row r="567" s="73" customFormat="1" ht="15.75" customHeight="1"/>
    <row r="568" s="73" customFormat="1" ht="15.75" customHeight="1"/>
    <row r="569" s="73" customFormat="1" ht="15.75" customHeight="1"/>
    <row r="570" s="73" customFormat="1" ht="15.75" customHeight="1"/>
    <row r="571" s="73" customFormat="1" ht="15.75" customHeight="1"/>
    <row r="572" s="73" customFormat="1" ht="15.75" customHeight="1"/>
    <row r="573" s="73" customFormat="1" ht="15.75" customHeight="1"/>
    <row r="574" s="73" customFormat="1" ht="15.75" customHeight="1"/>
    <row r="575" s="73" customFormat="1" ht="15.75" customHeight="1"/>
    <row r="576" s="73" customFormat="1" ht="15.75" customHeight="1"/>
    <row r="577" s="73" customFormat="1" ht="15.75" customHeight="1"/>
    <row r="578" s="73" customFormat="1" ht="15.75" customHeight="1"/>
    <row r="579" s="73" customFormat="1" ht="15.75" customHeight="1"/>
    <row r="580" s="73" customFormat="1" ht="15.75" customHeight="1"/>
    <row r="581" s="73" customFormat="1" ht="15.75" customHeight="1"/>
    <row r="582" s="73" customFormat="1" ht="15.75" customHeight="1"/>
    <row r="583" s="73" customFormat="1" ht="15.75" customHeight="1"/>
    <row r="584" s="73" customFormat="1" ht="15.75" customHeight="1"/>
    <row r="585" s="73" customFormat="1" ht="15.75" customHeight="1"/>
    <row r="586" s="73" customFormat="1" ht="15.75" customHeight="1"/>
    <row r="587" s="73" customFormat="1" ht="15.75" customHeight="1"/>
    <row r="588" s="73" customFormat="1" ht="15.75" customHeight="1"/>
    <row r="589" s="73" customFormat="1" ht="15.75" customHeight="1"/>
    <row r="590" s="73" customFormat="1" ht="15.75" customHeight="1"/>
    <row r="591" s="73" customFormat="1" ht="15.75" customHeight="1"/>
    <row r="592" s="73" customFormat="1" ht="15.75" customHeight="1"/>
    <row r="593" s="73" customFormat="1" ht="15.75" customHeight="1"/>
    <row r="594" s="73" customFormat="1" ht="15.75" customHeight="1"/>
    <row r="595" s="73" customFormat="1" ht="15.75" customHeight="1"/>
    <row r="596" s="73" customFormat="1" ht="15.75" customHeight="1"/>
    <row r="597" s="73" customFormat="1" ht="15.75" customHeight="1"/>
    <row r="598" s="73" customFormat="1" ht="15.75" customHeight="1"/>
    <row r="599" s="73" customFormat="1" ht="15.75" customHeight="1"/>
    <row r="600" s="73" customFormat="1" ht="15.75" customHeight="1"/>
    <row r="601" s="73" customFormat="1" ht="15.75" customHeight="1"/>
    <row r="602" s="73" customFormat="1" ht="15.75" customHeight="1"/>
    <row r="603" s="73" customFormat="1" ht="15.75" customHeight="1"/>
    <row r="604" s="73" customFormat="1" ht="15.75" customHeight="1"/>
    <row r="605" s="73" customFormat="1" ht="15.75" customHeight="1"/>
    <row r="606" s="73" customFormat="1" ht="15.75" customHeight="1"/>
    <row r="607" s="73" customFormat="1" ht="15.75" customHeight="1"/>
    <row r="608" s="73" customFormat="1" ht="15.75" customHeight="1"/>
    <row r="609" s="73" customFormat="1" ht="15.75" customHeight="1"/>
    <row r="610" s="73" customFormat="1" ht="15.75" customHeight="1"/>
    <row r="611" s="73" customFormat="1" ht="15.75" customHeight="1"/>
    <row r="612" s="73" customFormat="1" ht="15.75" customHeight="1"/>
    <row r="613" s="73" customFormat="1" ht="15.75" customHeight="1"/>
    <row r="614" s="73" customFormat="1" ht="15.75" customHeight="1"/>
    <row r="615" s="73" customFormat="1" ht="15.75" customHeight="1"/>
    <row r="616" s="73" customFormat="1" ht="15.75" customHeight="1"/>
    <row r="617" s="73" customFormat="1" ht="15.75" customHeight="1"/>
    <row r="618" s="73" customFormat="1" ht="15.75" customHeight="1"/>
    <row r="619" s="73" customFormat="1" ht="15.75" customHeight="1"/>
    <row r="620" s="73" customFormat="1" ht="15.75" customHeight="1"/>
    <row r="621" s="73" customFormat="1" ht="15.75" customHeight="1"/>
    <row r="622" s="73" customFormat="1" ht="15.75" customHeight="1"/>
    <row r="623" s="73" customFormat="1" ht="15.75" customHeight="1"/>
    <row r="624" s="73" customFormat="1" ht="15.75" customHeight="1"/>
    <row r="625" s="73" customFormat="1" ht="15.75" customHeight="1"/>
    <row r="626" s="73" customFormat="1" ht="15.75" customHeight="1"/>
    <row r="627" s="73" customFormat="1" ht="15.75" customHeight="1"/>
    <row r="628" s="73" customFormat="1" ht="15.75" customHeight="1"/>
    <row r="629" s="73" customFormat="1" ht="15.75" customHeight="1"/>
    <row r="630" s="73" customFormat="1" ht="15.75" customHeight="1"/>
    <row r="631" s="73" customFormat="1" ht="15.75" customHeight="1"/>
    <row r="632" s="73" customFormat="1" ht="15.75" customHeight="1"/>
    <row r="633" s="73" customFormat="1" ht="15.75" customHeight="1"/>
    <row r="634" s="73" customFormat="1" ht="15.75" customHeight="1"/>
    <row r="635" s="73" customFormat="1" ht="15.75" customHeight="1"/>
    <row r="636" s="73" customFormat="1" ht="15.75" customHeight="1"/>
    <row r="637" s="73" customFormat="1" ht="15.75" customHeight="1"/>
    <row r="638" s="73" customFormat="1" ht="15.75" customHeight="1"/>
    <row r="639" s="73" customFormat="1" ht="15.75" customHeight="1"/>
    <row r="640" s="73" customFormat="1" ht="15.75" customHeight="1"/>
    <row r="641" s="73" customFormat="1" ht="15.75" customHeight="1"/>
    <row r="642" s="73" customFormat="1" ht="15.75" customHeight="1"/>
    <row r="643" s="73" customFormat="1" ht="15.75" customHeight="1"/>
    <row r="644" s="73" customFormat="1" ht="15.75" customHeight="1"/>
    <row r="645" s="73" customFormat="1" ht="15.75" customHeight="1"/>
    <row r="646" s="73" customFormat="1" ht="15.75" customHeight="1"/>
    <row r="647" s="73" customFormat="1" ht="15.75" customHeight="1"/>
    <row r="648" s="73" customFormat="1" ht="15.75" customHeight="1"/>
    <row r="649" s="73" customFormat="1" ht="15.75" customHeight="1"/>
    <row r="650" s="73" customFormat="1" ht="15.75" customHeight="1"/>
    <row r="651" s="73" customFormat="1" ht="15.75" customHeight="1"/>
    <row r="652" s="73" customFormat="1" ht="15.75" customHeight="1"/>
    <row r="653" s="73" customFormat="1" ht="15.75" customHeight="1"/>
    <row r="654" s="73" customFormat="1" ht="15.75" customHeight="1"/>
    <row r="655" s="73" customFormat="1" ht="15.75" customHeight="1"/>
    <row r="656" s="73" customFormat="1" ht="15.75" customHeight="1"/>
    <row r="657" s="73" customFormat="1" ht="15.75" customHeight="1"/>
    <row r="658" s="73" customFormat="1" ht="15.75" customHeight="1"/>
    <row r="659" s="73" customFormat="1" ht="15.75" customHeight="1"/>
    <row r="660" s="73" customFormat="1" ht="15.75" customHeight="1"/>
    <row r="661" s="73" customFormat="1" ht="15.75" customHeight="1"/>
    <row r="662" s="73" customFormat="1" ht="15.75" customHeight="1"/>
    <row r="663" s="73" customFormat="1" ht="15.75" customHeight="1"/>
    <row r="664" s="73" customFormat="1" ht="15.75" customHeight="1"/>
    <row r="665" s="73" customFormat="1" ht="15.75" customHeight="1"/>
    <row r="666" s="73" customFormat="1" ht="15.75" customHeight="1"/>
    <row r="667" s="73" customFormat="1" ht="15.75" customHeight="1"/>
    <row r="668" s="73" customFormat="1" ht="15.75" customHeight="1"/>
    <row r="669" s="73" customFormat="1" ht="15.75" customHeight="1"/>
    <row r="670" s="73" customFormat="1" ht="15.75" customHeight="1"/>
    <row r="671" s="73" customFormat="1" ht="15.75" customHeight="1"/>
    <row r="672" s="73" customFormat="1" ht="15.75" customHeight="1"/>
    <row r="673" s="73" customFormat="1" ht="15.75" customHeight="1"/>
    <row r="674" s="73" customFormat="1" ht="15.75" customHeight="1"/>
    <row r="675" s="73" customFormat="1" ht="15.75" customHeight="1"/>
    <row r="676" s="73" customFormat="1" ht="15.75" customHeight="1"/>
    <row r="677" s="73" customFormat="1" ht="15.75" customHeight="1"/>
    <row r="678" s="73" customFormat="1" ht="15.75" customHeight="1"/>
    <row r="679" s="73" customFormat="1" ht="15.75" customHeight="1"/>
    <row r="680" s="73" customFormat="1" ht="15.75" customHeight="1"/>
    <row r="681" s="73" customFormat="1" ht="15.75" customHeight="1"/>
    <row r="682" s="73" customFormat="1" ht="15.75" customHeight="1"/>
    <row r="683" s="73" customFormat="1" ht="15.75" customHeight="1"/>
    <row r="684" s="73" customFormat="1" ht="15.75" customHeight="1"/>
    <row r="685" s="73" customFormat="1" ht="15.75" customHeight="1"/>
    <row r="686" s="73" customFormat="1" ht="15.75" customHeight="1"/>
    <row r="687" s="73" customFormat="1" ht="15.75" customHeight="1"/>
    <row r="688" s="73" customFormat="1" ht="15.75" customHeight="1"/>
    <row r="689" s="73" customFormat="1" ht="15.75" customHeight="1"/>
    <row r="690" s="73" customFormat="1" ht="15.75" customHeight="1"/>
    <row r="691" s="73" customFormat="1" ht="15.75" customHeight="1"/>
    <row r="692" s="73" customFormat="1" ht="15.75" customHeight="1"/>
    <row r="693" s="73" customFormat="1" ht="15.75" customHeight="1"/>
    <row r="694" s="73" customFormat="1" ht="15.75" customHeight="1"/>
    <row r="695" s="73" customFormat="1" ht="15.75" customHeight="1"/>
    <row r="696" s="73" customFormat="1" ht="15.75" customHeight="1"/>
    <row r="697" s="73" customFormat="1" ht="15.75" customHeight="1"/>
    <row r="698" s="73" customFormat="1" ht="15.75" customHeight="1"/>
    <row r="699" s="73" customFormat="1" ht="15.75" customHeight="1"/>
    <row r="700" s="73" customFormat="1" ht="15.75" customHeight="1"/>
    <row r="701" s="73" customFormat="1" ht="15.75" customHeight="1"/>
    <row r="702" s="73" customFormat="1" ht="15.75" customHeight="1"/>
    <row r="703" s="73" customFormat="1" ht="15.75" customHeight="1"/>
    <row r="704" s="73" customFormat="1" ht="15.75" customHeight="1"/>
    <row r="705" s="73" customFormat="1" ht="15.75" customHeight="1"/>
    <row r="706" s="73" customFormat="1" ht="15.75" customHeight="1"/>
    <row r="707" s="73" customFormat="1" ht="15.75" customHeight="1"/>
    <row r="708" s="73" customFormat="1" ht="15.75" customHeight="1"/>
    <row r="709" s="73" customFormat="1" ht="15.75" customHeight="1"/>
    <row r="710" s="73" customFormat="1" ht="15.75" customHeight="1"/>
    <row r="711" s="73" customFormat="1" ht="15.75" customHeight="1"/>
    <row r="712" s="73" customFormat="1" ht="15.75" customHeight="1"/>
    <row r="713" s="73" customFormat="1" ht="15.75" customHeight="1"/>
    <row r="714" s="73" customFormat="1" ht="15.75" customHeight="1"/>
    <row r="715" s="73" customFormat="1" ht="15.75" customHeight="1"/>
    <row r="716" s="73" customFormat="1" ht="15.75" customHeight="1"/>
    <row r="717" s="73" customFormat="1" ht="15.75" customHeight="1"/>
    <row r="718" s="73" customFormat="1" ht="15.75" customHeight="1"/>
    <row r="719" s="73" customFormat="1" ht="15.75" customHeight="1"/>
    <row r="720" s="73" customFormat="1" ht="15.75" customHeight="1"/>
    <row r="721" s="73" customFormat="1" ht="15.75" customHeight="1"/>
    <row r="722" s="73" customFormat="1" ht="15.75" customHeight="1"/>
    <row r="723" s="73" customFormat="1" ht="15.75" customHeight="1"/>
    <row r="724" s="73" customFormat="1" ht="15.75" customHeight="1"/>
    <row r="725" s="73" customFormat="1" ht="15.75" customHeight="1"/>
    <row r="726" s="73" customFormat="1" ht="15.75" customHeight="1"/>
    <row r="727" s="73" customFormat="1" ht="15.75" customHeight="1"/>
    <row r="728" s="73" customFormat="1" ht="15.75" customHeight="1"/>
    <row r="729" s="73" customFormat="1" ht="15.75" customHeight="1"/>
    <row r="730" s="73" customFormat="1" ht="15.75" customHeight="1"/>
    <row r="731" s="73" customFormat="1" ht="15.75" customHeight="1"/>
    <row r="732" s="73" customFormat="1" ht="15.75" customHeight="1"/>
    <row r="733" s="73" customFormat="1" ht="15.75" customHeight="1"/>
    <row r="734" s="73" customFormat="1" ht="15.75" customHeight="1"/>
    <row r="735" s="73" customFormat="1" ht="15.75" customHeight="1"/>
    <row r="736" s="73" customFormat="1" ht="15.75" customHeight="1"/>
    <row r="737" s="73" customFormat="1" ht="15.75" customHeight="1"/>
    <row r="738" s="73" customFormat="1" ht="15.75" customHeight="1"/>
    <row r="739" s="73" customFormat="1" ht="15.75" customHeight="1"/>
    <row r="740" s="73" customFormat="1" ht="15.75" customHeight="1"/>
    <row r="741" s="73" customFormat="1" ht="15.75" customHeight="1"/>
    <row r="742" s="73" customFormat="1" ht="15.75" customHeight="1"/>
    <row r="743" s="73" customFormat="1" ht="15.75" customHeight="1"/>
    <row r="744" s="73" customFormat="1" ht="15.75" customHeight="1"/>
    <row r="745" s="73" customFormat="1" ht="15.75" customHeight="1"/>
    <row r="746" s="73" customFormat="1" ht="15.75" customHeight="1"/>
    <row r="747" s="73" customFormat="1" ht="15.75" customHeight="1"/>
    <row r="748" s="73" customFormat="1" ht="15.75" customHeight="1"/>
    <row r="749" s="73" customFormat="1" ht="15.75" customHeight="1"/>
    <row r="750" s="73" customFormat="1" ht="15.75" customHeight="1"/>
    <row r="751" s="73" customFormat="1" ht="15.75" customHeight="1"/>
    <row r="752" s="73" customFormat="1" ht="15.75" customHeight="1"/>
    <row r="753" s="73" customFormat="1" ht="15.75" customHeight="1"/>
    <row r="754" s="73" customFormat="1" ht="15.75" customHeight="1"/>
    <row r="755" s="73" customFormat="1" ht="15.75" customHeight="1"/>
    <row r="756" s="73" customFormat="1" ht="15.75" customHeight="1"/>
    <row r="757" s="73" customFormat="1" ht="15.75" customHeight="1"/>
    <row r="758" s="73" customFormat="1" ht="15.75" customHeight="1"/>
    <row r="759" s="73" customFormat="1" ht="15.75" customHeight="1"/>
    <row r="760" s="73" customFormat="1" ht="15.75" customHeight="1"/>
    <row r="761" s="73" customFormat="1" ht="15.75" customHeight="1"/>
    <row r="762" s="73" customFormat="1" ht="15.75" customHeight="1"/>
    <row r="763" s="73" customFormat="1" ht="15.75" customHeight="1"/>
    <row r="764" s="73" customFormat="1" ht="15.75" customHeight="1"/>
    <row r="765" s="73" customFormat="1" ht="15.75" customHeight="1"/>
    <row r="766" s="73" customFormat="1" ht="15.75" customHeight="1"/>
    <row r="767" s="73" customFormat="1" ht="15.75" customHeight="1"/>
    <row r="768" s="73" customFormat="1" ht="15.75" customHeight="1"/>
    <row r="769" s="73" customFormat="1" ht="15.75" customHeight="1"/>
    <row r="770" s="73" customFormat="1" ht="15.75" customHeight="1"/>
    <row r="771" s="73" customFormat="1" ht="15.75" customHeight="1"/>
    <row r="772" s="73" customFormat="1" ht="15.75" customHeight="1"/>
    <row r="773" s="73" customFormat="1" ht="15.75" customHeight="1"/>
    <row r="774" s="73" customFormat="1" ht="15.75" customHeight="1"/>
    <row r="775" s="73" customFormat="1" ht="15.75" customHeight="1"/>
    <row r="776" s="73" customFormat="1" ht="15.75" customHeight="1"/>
    <row r="777" s="73" customFormat="1" ht="15.75" customHeight="1"/>
    <row r="778" s="73" customFormat="1" ht="15.75" customHeight="1"/>
    <row r="779" s="73" customFormat="1" ht="15.75" customHeight="1"/>
    <row r="780" s="73" customFormat="1" ht="15.75" customHeight="1"/>
    <row r="781" s="73" customFormat="1" ht="15.75" customHeight="1"/>
    <row r="782" s="73" customFormat="1" ht="15.75" customHeight="1"/>
    <row r="783" s="73" customFormat="1" ht="15.75" customHeight="1"/>
    <row r="784" s="73" customFormat="1" ht="15.75" customHeight="1"/>
    <row r="785" s="73" customFormat="1" ht="15.75" customHeight="1"/>
    <row r="786" s="73" customFormat="1" ht="15.75" customHeight="1"/>
    <row r="787" s="73" customFormat="1" ht="15.75" customHeight="1"/>
    <row r="788" s="73" customFormat="1" ht="15.75" customHeight="1"/>
    <row r="789" s="73" customFormat="1" ht="15.75" customHeight="1"/>
    <row r="790" s="73" customFormat="1" ht="15.75" customHeight="1"/>
    <row r="791" s="73" customFormat="1" ht="15.75" customHeight="1"/>
    <row r="792" s="73" customFormat="1" ht="15.75" customHeight="1"/>
    <row r="793" s="73" customFormat="1" ht="15.75" customHeight="1"/>
    <row r="794" s="73" customFormat="1" ht="15.75" customHeight="1"/>
    <row r="795" s="73" customFormat="1" ht="15.75" customHeight="1"/>
    <row r="796" s="73" customFormat="1" ht="15.75" customHeight="1"/>
    <row r="797" s="73" customFormat="1" ht="15.75" customHeight="1"/>
    <row r="798" s="73" customFormat="1" ht="15.75" customHeight="1"/>
    <row r="799" s="73" customFormat="1" ht="15.75" customHeight="1"/>
    <row r="800" s="73" customFormat="1" ht="15.75" customHeight="1"/>
    <row r="801" s="73" customFormat="1" ht="15.75" customHeight="1"/>
    <row r="802" s="73" customFormat="1" ht="15.75" customHeight="1"/>
    <row r="803" s="73" customFormat="1" ht="15.75" customHeight="1"/>
    <row r="804" s="73" customFormat="1" ht="15.75" customHeight="1"/>
    <row r="805" s="73" customFormat="1" ht="15.75" customHeight="1"/>
    <row r="806" s="73" customFormat="1" ht="15.75" customHeight="1"/>
    <row r="807" s="73" customFormat="1" ht="15.75" customHeight="1"/>
    <row r="808" s="73" customFormat="1" ht="15.75" customHeight="1"/>
    <row r="809" s="73" customFormat="1" ht="15.75" customHeight="1"/>
    <row r="810" s="73" customFormat="1" ht="15.75" customHeight="1"/>
    <row r="811" s="73" customFormat="1" ht="15.75" customHeight="1"/>
    <row r="812" s="73" customFormat="1" ht="15.75" customHeight="1"/>
    <row r="813" s="73" customFormat="1" ht="15.75" customHeight="1"/>
    <row r="814" s="73" customFormat="1" ht="15.75" customHeight="1"/>
    <row r="815" s="73" customFormat="1" ht="15.75" customHeight="1"/>
    <row r="816" s="73" customFormat="1" ht="15.75" customHeight="1"/>
    <row r="817" s="73" customFormat="1" ht="15.75" customHeight="1"/>
    <row r="818" s="73" customFormat="1" ht="15.75" customHeight="1"/>
    <row r="819" s="73" customFormat="1" ht="15.75" customHeight="1"/>
    <row r="820" s="73" customFormat="1" ht="15.75" customHeight="1"/>
    <row r="821" s="73" customFormat="1" ht="15.75" customHeight="1"/>
    <row r="822" s="73" customFormat="1" ht="15.75" customHeight="1"/>
    <row r="823" s="73" customFormat="1" ht="15.75" customHeight="1"/>
    <row r="824" s="73" customFormat="1" ht="15.75" customHeight="1"/>
    <row r="825" s="73" customFormat="1" ht="15.75" customHeight="1"/>
    <row r="826" s="73" customFormat="1" ht="15.75" customHeight="1"/>
    <row r="827" s="73" customFormat="1" ht="15.75" customHeight="1"/>
    <row r="828" s="73" customFormat="1" ht="15.75" customHeight="1"/>
    <row r="829" s="73" customFormat="1" ht="15.75" customHeight="1"/>
    <row r="830" s="73" customFormat="1" ht="15.75" customHeight="1"/>
    <row r="831" s="73" customFormat="1" ht="15.75" customHeight="1"/>
    <row r="832" s="73" customFormat="1" ht="15.75" customHeight="1"/>
    <row r="833" s="73" customFormat="1" ht="15.75" customHeight="1"/>
    <row r="834" s="73" customFormat="1" ht="15.75" customHeight="1"/>
    <row r="835" s="73" customFormat="1" ht="15.75" customHeight="1"/>
    <row r="836" s="73" customFormat="1" ht="15.75" customHeight="1"/>
    <row r="837" s="73" customFormat="1" ht="15.75" customHeight="1"/>
    <row r="838" s="73" customFormat="1" ht="15.75" customHeight="1"/>
    <row r="839" s="73" customFormat="1" ht="15.75" customHeight="1"/>
    <row r="840" s="73" customFormat="1" ht="15.75" customHeight="1"/>
    <row r="841" s="73" customFormat="1" ht="15.75" customHeight="1"/>
    <row r="842" s="73" customFormat="1" ht="15.75" customHeight="1"/>
    <row r="843" s="73" customFormat="1" ht="15.75" customHeight="1"/>
    <row r="844" s="73" customFormat="1" ht="15.75" customHeight="1"/>
    <row r="845" s="73" customFormat="1" ht="15.75" customHeight="1"/>
    <row r="846" s="73" customFormat="1" ht="15.75" customHeight="1"/>
    <row r="847" s="73" customFormat="1" ht="15.75" customHeight="1"/>
    <row r="848" s="73" customFormat="1" ht="15.75" customHeight="1"/>
    <row r="849" s="73" customFormat="1" ht="15.75" customHeight="1"/>
    <row r="850" s="73" customFormat="1" ht="15.75" customHeight="1"/>
    <row r="851" s="73" customFormat="1" ht="15.75" customHeight="1"/>
    <row r="852" s="73" customFormat="1" ht="15.75" customHeight="1"/>
    <row r="853" s="73" customFormat="1" ht="15.75" customHeight="1"/>
    <row r="854" s="73" customFormat="1" ht="15.75" customHeight="1"/>
    <row r="855" s="73" customFormat="1" ht="15.75" customHeight="1"/>
    <row r="856" s="73" customFormat="1" ht="15.75" customHeight="1"/>
    <row r="857" s="73" customFormat="1" ht="15.75" customHeight="1"/>
    <row r="858" s="73" customFormat="1" ht="15.75" customHeight="1"/>
    <row r="859" s="73" customFormat="1" ht="15.75" customHeight="1"/>
    <row r="860" s="73" customFormat="1" ht="15.75" customHeight="1"/>
    <row r="861" s="73" customFormat="1" ht="15.75" customHeight="1"/>
    <row r="862" s="73" customFormat="1" ht="15.75" customHeight="1"/>
    <row r="863" s="73" customFormat="1" ht="15.75" customHeight="1"/>
    <row r="864" s="73" customFormat="1" ht="15.75" customHeight="1"/>
    <row r="865" s="73" customFormat="1" ht="15.75" customHeight="1"/>
    <row r="866" s="73" customFormat="1" ht="15.75" customHeight="1"/>
    <row r="867" s="73" customFormat="1" ht="15.75" customHeight="1"/>
    <row r="868" s="73" customFormat="1" ht="15.75" customHeight="1"/>
    <row r="869" s="73" customFormat="1" ht="15.75" customHeight="1"/>
    <row r="870" s="73" customFormat="1" ht="15.75" customHeight="1"/>
    <row r="871" s="73" customFormat="1" ht="15.75" customHeight="1"/>
    <row r="872" s="73" customFormat="1" ht="15.75" customHeight="1"/>
    <row r="873" s="73" customFormat="1" ht="15.75" customHeight="1"/>
    <row r="874" s="73" customFormat="1" ht="15.75" customHeight="1"/>
    <row r="875" s="73" customFormat="1" ht="15.75" customHeight="1"/>
    <row r="876" s="73" customFormat="1" ht="15.75" customHeight="1"/>
    <row r="877" s="73" customFormat="1" ht="15.75" customHeight="1"/>
    <row r="878" s="73" customFormat="1" ht="15.75" customHeight="1"/>
    <row r="879" s="73" customFormat="1" ht="15.75" customHeight="1"/>
    <row r="880" s="73" customFormat="1" ht="15.75" customHeight="1"/>
    <row r="881" s="73" customFormat="1" ht="15.75" customHeight="1"/>
    <row r="882" s="73" customFormat="1" ht="15.75" customHeight="1"/>
    <row r="883" s="73" customFormat="1" ht="15.75" customHeight="1"/>
    <row r="884" s="73" customFormat="1" ht="15.75" customHeight="1"/>
    <row r="885" s="73" customFormat="1" ht="15.75" customHeight="1"/>
    <row r="886" s="73" customFormat="1" ht="15.75" customHeight="1"/>
    <row r="887" s="73" customFormat="1" ht="15.75" customHeight="1"/>
    <row r="888" s="73" customFormat="1" ht="15.75" customHeight="1"/>
    <row r="889" s="73" customFormat="1" ht="15.75" customHeight="1"/>
    <row r="890" s="73" customFormat="1" ht="15.75" customHeight="1"/>
    <row r="891" s="73" customFormat="1" ht="15.75" customHeight="1"/>
    <row r="892" s="73" customFormat="1" ht="15.75" customHeight="1"/>
    <row r="893" s="73" customFormat="1" ht="15.75" customHeight="1"/>
    <row r="894" s="73" customFormat="1" ht="15.75" customHeight="1"/>
    <row r="895" s="73" customFormat="1" ht="15.75" customHeight="1"/>
    <row r="896" s="73" customFormat="1" ht="15.75" customHeight="1"/>
    <row r="897" s="73" customFormat="1" ht="15.75" customHeight="1"/>
    <row r="898" s="73" customFormat="1" ht="15.75" customHeight="1"/>
    <row r="899" s="73" customFormat="1" ht="15.75" customHeight="1"/>
    <row r="900" s="73" customFormat="1" ht="15.75" customHeight="1"/>
    <row r="901" s="73" customFormat="1" ht="15.75" customHeight="1"/>
    <row r="902" s="73" customFormat="1" ht="15.75" customHeight="1"/>
    <row r="903" s="73" customFormat="1" ht="15.75" customHeight="1"/>
    <row r="904" s="73" customFormat="1" ht="15.75" customHeight="1"/>
    <row r="905" s="73" customFormat="1" ht="15.75" customHeight="1"/>
    <row r="906" s="73" customFormat="1" ht="15.75" customHeight="1"/>
    <row r="907" s="73" customFormat="1" ht="15.75" customHeight="1"/>
    <row r="908" s="73" customFormat="1" ht="15.75" customHeight="1"/>
    <row r="909" s="73" customFormat="1" ht="15.75" customHeight="1"/>
    <row r="910" s="73" customFormat="1" ht="15.75" customHeight="1"/>
    <row r="911" s="73" customFormat="1" ht="15.75" customHeight="1"/>
    <row r="912" s="73" customFormat="1" ht="15.75" customHeight="1"/>
    <row r="913" s="73" customFormat="1" ht="15.75" customHeight="1"/>
    <row r="914" s="73" customFormat="1" ht="15.75" customHeight="1"/>
    <row r="915" s="73" customFormat="1" ht="15.75" customHeight="1"/>
    <row r="916" s="73" customFormat="1" ht="15.75" customHeight="1"/>
    <row r="917" s="73" customFormat="1" ht="15.75" customHeight="1"/>
    <row r="918" s="73" customFormat="1" ht="15.75" customHeight="1"/>
    <row r="919" s="73" customFormat="1" ht="15.75" customHeight="1"/>
    <row r="920" s="73" customFormat="1" ht="15.75" customHeight="1"/>
    <row r="921" s="73" customFormat="1" ht="15.75" customHeight="1"/>
    <row r="922" s="73" customFormat="1" ht="15.75" customHeight="1"/>
    <row r="923" s="73" customFormat="1" ht="15.75" customHeight="1"/>
    <row r="924" s="73" customFormat="1" ht="15.75" customHeight="1"/>
    <row r="925" s="73" customFormat="1" ht="15.75" customHeight="1"/>
    <row r="926" s="73" customFormat="1" ht="15.75" customHeight="1"/>
    <row r="927" s="73" customFormat="1" ht="15.75" customHeight="1"/>
    <row r="928" s="73" customFormat="1" ht="15.75" customHeight="1"/>
    <row r="929" s="73" customFormat="1" ht="15.75" customHeight="1"/>
    <row r="930" s="73" customFormat="1" ht="15.75" customHeight="1"/>
    <row r="931" s="73" customFormat="1" ht="15.75" customHeight="1"/>
    <row r="932" s="73" customFormat="1" ht="15.75" customHeight="1"/>
    <row r="933" s="73" customFormat="1" ht="15.75" customHeight="1"/>
    <row r="934" s="73" customFormat="1" ht="15.75" customHeight="1"/>
    <row r="935" s="73" customFormat="1" ht="15.75" customHeight="1"/>
    <row r="936" s="73" customFormat="1" ht="15.75" customHeight="1"/>
    <row r="937" s="73" customFormat="1" ht="15.75" customHeight="1"/>
    <row r="938" s="73" customFormat="1" ht="15.75" customHeight="1"/>
    <row r="939" s="73" customFormat="1" ht="15.75" customHeight="1"/>
    <row r="940" s="73" customFormat="1" ht="15.75" customHeight="1"/>
    <row r="941" s="73" customFormat="1" ht="15.75" customHeight="1"/>
    <row r="942" s="73" customFormat="1" ht="15.75" customHeight="1"/>
    <row r="943" s="73" customFormat="1" ht="15.75" customHeight="1"/>
    <row r="944" s="73" customFormat="1" ht="15.75" customHeight="1"/>
    <row r="945" s="73" customFormat="1" ht="15.75" customHeight="1"/>
    <row r="946" s="73" customFormat="1" ht="15.75" customHeight="1"/>
    <row r="947" s="73" customFormat="1" ht="15.75" customHeight="1"/>
    <row r="948" s="73" customFormat="1" ht="15.75" customHeight="1"/>
    <row r="949" s="73" customFormat="1" ht="15.75" customHeight="1"/>
    <row r="950" s="73" customFormat="1" ht="15.75" customHeight="1"/>
    <row r="951" s="73" customFormat="1" ht="15.75" customHeight="1"/>
    <row r="952" s="73" customFormat="1" ht="15.75" customHeight="1"/>
    <row r="953" s="73" customFormat="1" ht="15.75" customHeight="1"/>
    <row r="954" s="73" customFormat="1" ht="15.75" customHeight="1"/>
    <row r="955" s="73" customFormat="1" ht="15.75" customHeight="1"/>
    <row r="956" s="73" customFormat="1" ht="15.75" customHeight="1"/>
    <row r="957" s="73" customFormat="1" ht="15.75" customHeight="1"/>
    <row r="958" s="73" customFormat="1" ht="15.75" customHeight="1"/>
    <row r="959" s="73" customFormat="1" ht="15.75" customHeight="1"/>
    <row r="960" s="73" customFormat="1" ht="15.75" customHeight="1"/>
    <row r="961" s="73" customFormat="1" ht="15.75" customHeight="1"/>
    <row r="962" s="73" customFormat="1" ht="15.75" customHeight="1"/>
    <row r="963" s="73" customFormat="1" ht="15.75" customHeight="1"/>
    <row r="964" s="73" customFormat="1" ht="15.75" customHeight="1"/>
    <row r="965" s="73" customFormat="1" ht="15.75" customHeight="1"/>
    <row r="966" s="73" customFormat="1" ht="15.75" customHeight="1"/>
    <row r="967" s="73" customFormat="1" ht="15.75" customHeight="1"/>
    <row r="968" s="73" customFormat="1" ht="15.75" customHeight="1"/>
    <row r="969" s="73" customFormat="1" ht="15.75" customHeight="1"/>
    <row r="970" s="73" customFormat="1" ht="15.75" customHeight="1"/>
    <row r="971" s="73" customFormat="1" ht="15.75" customHeight="1"/>
    <row r="972" s="73" customFormat="1" ht="15.75" customHeight="1"/>
    <row r="973" s="73" customFormat="1" ht="15.75" customHeight="1"/>
    <row r="974" s="73" customFormat="1" ht="15.75" customHeight="1"/>
    <row r="975" s="73" customFormat="1" ht="15.75" customHeight="1"/>
    <row r="976" s="73" customFormat="1" ht="15.75" customHeight="1"/>
    <row r="977" s="73" customFormat="1" ht="15.75" customHeight="1"/>
    <row r="978" s="73" customFormat="1" ht="15.75" customHeight="1"/>
    <row r="979" s="73" customFormat="1" ht="15.75" customHeight="1"/>
    <row r="980" s="73" customFormat="1" ht="15.75" customHeight="1"/>
    <row r="981" s="73" customFormat="1" ht="15.75" customHeight="1"/>
    <row r="982" s="73" customFormat="1" ht="15.75" customHeight="1"/>
    <row r="983" s="73" customFormat="1" ht="15.75" customHeight="1"/>
    <row r="984" s="73" customFormat="1" ht="15.75" customHeight="1"/>
    <row r="985" s="73" customFormat="1" ht="15.75" customHeight="1"/>
    <row r="986" s="73" customFormat="1" ht="15.75" customHeight="1"/>
    <row r="987" s="73" customFormat="1" ht="15.75" customHeight="1"/>
    <row r="988" s="73" customFormat="1" ht="15.75" customHeight="1"/>
    <row r="989" s="73" customFormat="1" ht="15.75" customHeight="1"/>
    <row r="990" s="73" customFormat="1" ht="15.75" customHeight="1"/>
  </sheetData>
  <mergeCells count="23">
    <mergeCell ref="B14:C14"/>
    <mergeCell ref="B16:C16"/>
    <mergeCell ref="B17:C17"/>
    <mergeCell ref="B18:C18"/>
    <mergeCell ref="B15:C15"/>
    <mergeCell ref="A57:D57"/>
    <mergeCell ref="B75:C75"/>
    <mergeCell ref="A55:D55"/>
    <mergeCell ref="B74:C74"/>
    <mergeCell ref="A20:C20"/>
    <mergeCell ref="A26:C26"/>
    <mergeCell ref="B76:C76"/>
    <mergeCell ref="B61:C61"/>
    <mergeCell ref="B62:C62"/>
    <mergeCell ref="B63:C63"/>
    <mergeCell ref="B64:C64"/>
    <mergeCell ref="B65:C65"/>
    <mergeCell ref="B66:C66"/>
    <mergeCell ref="A69:C69"/>
    <mergeCell ref="B71:C71"/>
    <mergeCell ref="B72:C72"/>
    <mergeCell ref="B73:C73"/>
    <mergeCell ref="B70:C7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A6882-A9D2-49BD-BDB5-00DDFFD50DFF}">
  <dimension ref="A1:S12"/>
  <sheetViews>
    <sheetView topLeftCell="D6" workbookViewId="0">
      <selection activeCell="G7" sqref="G7"/>
    </sheetView>
  </sheetViews>
  <sheetFormatPr defaultRowHeight="15.75"/>
  <cols>
    <col min="1" max="1" width="32.25" customWidth="1"/>
    <col min="2" max="2" width="18.125" customWidth="1"/>
    <col min="3" max="3" width="32" customWidth="1"/>
    <col min="4" max="4" width="33.875" customWidth="1"/>
    <col min="7" max="7" width="42.75" customWidth="1"/>
  </cols>
  <sheetData>
    <row r="1" spans="1:19" ht="34.5">
      <c r="A1" s="188" t="s">
        <v>233</v>
      </c>
      <c r="B1" s="186" t="s">
        <v>234</v>
      </c>
      <c r="C1" s="180"/>
      <c r="D1" s="181"/>
      <c r="E1" s="181"/>
      <c r="F1" s="182"/>
      <c r="G1" s="183"/>
      <c r="H1" s="181"/>
      <c r="I1" s="181"/>
      <c r="J1" s="181"/>
      <c r="K1" s="181"/>
      <c r="L1" s="181"/>
      <c r="M1" s="181"/>
      <c r="N1" s="181"/>
      <c r="O1" s="181"/>
      <c r="P1" s="181"/>
      <c r="Q1" s="181"/>
      <c r="R1" s="181"/>
      <c r="S1" s="181"/>
    </row>
    <row r="2" spans="1:19" ht="34.5">
      <c r="A2" s="188" t="s">
        <v>235</v>
      </c>
      <c r="B2" s="187" t="s">
        <v>128</v>
      </c>
      <c r="C2" s="184"/>
      <c r="D2" s="184"/>
      <c r="E2" s="181"/>
      <c r="F2" s="185"/>
      <c r="G2" s="183"/>
      <c r="H2" s="181"/>
      <c r="I2" s="181"/>
      <c r="J2" s="181"/>
      <c r="K2" s="181"/>
      <c r="L2" s="181"/>
      <c r="M2" s="181"/>
      <c r="N2" s="181"/>
      <c r="O2" s="181"/>
      <c r="P2" s="181"/>
      <c r="Q2" s="181"/>
      <c r="R2" s="181"/>
      <c r="S2" s="181"/>
    </row>
    <row r="3" spans="1:19" ht="34.5" customHeight="1">
      <c r="A3" s="374" t="s">
        <v>236</v>
      </c>
      <c r="B3" s="374"/>
      <c r="C3" s="374"/>
      <c r="D3" s="374"/>
      <c r="E3" s="374"/>
      <c r="F3" s="374"/>
      <c r="G3" s="374"/>
      <c r="H3" s="374"/>
      <c r="I3" s="374"/>
      <c r="J3" s="374"/>
      <c r="K3" s="374"/>
      <c r="L3" s="374"/>
      <c r="M3" s="374"/>
      <c r="N3" s="374"/>
      <c r="O3" s="374"/>
      <c r="P3" s="374"/>
      <c r="Q3" s="374"/>
      <c r="R3" s="374"/>
      <c r="S3" s="374"/>
    </row>
    <row r="4" spans="1:19" ht="34.5" customHeight="1">
      <c r="A4" s="375"/>
      <c r="B4" s="375"/>
      <c r="C4" s="375"/>
      <c r="D4" s="375"/>
      <c r="E4" s="375"/>
      <c r="F4" s="375"/>
      <c r="G4" s="375"/>
      <c r="H4" s="375"/>
      <c r="I4" s="375"/>
      <c r="J4" s="375"/>
      <c r="K4" s="375"/>
      <c r="L4" s="375"/>
      <c r="M4" s="375"/>
      <c r="N4" s="375"/>
      <c r="O4" s="375"/>
      <c r="P4" s="375"/>
      <c r="Q4" s="375"/>
      <c r="R4" s="375"/>
      <c r="S4" s="375"/>
    </row>
    <row r="5" spans="1:19">
      <c r="A5" s="193"/>
      <c r="B5" s="194"/>
      <c r="C5" s="194" t="s">
        <v>237</v>
      </c>
      <c r="D5" s="193"/>
      <c r="E5" s="193"/>
      <c r="F5" s="195"/>
      <c r="G5" s="201"/>
      <c r="H5" s="189"/>
      <c r="I5" s="189"/>
      <c r="J5" s="189"/>
      <c r="K5" s="189"/>
      <c r="L5" s="189"/>
      <c r="M5" s="189"/>
      <c r="N5" s="202"/>
      <c r="O5" s="82"/>
      <c r="P5" s="82"/>
      <c r="Q5" s="82" t="s">
        <v>238</v>
      </c>
      <c r="R5" s="82"/>
      <c r="S5" s="82"/>
    </row>
    <row r="6" spans="1:19" ht="72">
      <c r="A6" s="196" t="s">
        <v>239</v>
      </c>
      <c r="B6" s="197" t="s">
        <v>98</v>
      </c>
      <c r="C6" s="198" t="s">
        <v>176</v>
      </c>
      <c r="D6" s="199" t="s">
        <v>178</v>
      </c>
      <c r="E6" s="200" t="s">
        <v>180</v>
      </c>
      <c r="F6" s="200" t="s">
        <v>240</v>
      </c>
      <c r="G6" s="190" t="s">
        <v>184</v>
      </c>
      <c r="H6" s="191" t="s">
        <v>241</v>
      </c>
      <c r="I6" s="191" t="s">
        <v>242</v>
      </c>
      <c r="J6" s="191" t="s">
        <v>243</v>
      </c>
      <c r="K6" s="191" t="s">
        <v>244</v>
      </c>
      <c r="L6" s="192" t="s">
        <v>195</v>
      </c>
      <c r="M6" s="192" t="s">
        <v>198</v>
      </c>
      <c r="N6" s="191" t="s">
        <v>245</v>
      </c>
      <c r="O6" s="83" t="s">
        <v>246</v>
      </c>
      <c r="P6" s="84" t="s">
        <v>203</v>
      </c>
      <c r="Q6" s="84" t="s">
        <v>93</v>
      </c>
      <c r="R6" s="85" t="s">
        <v>247</v>
      </c>
      <c r="S6" s="86" t="s">
        <v>95</v>
      </c>
    </row>
    <row r="7" spans="1:19" ht="96">
      <c r="A7" s="59" t="s">
        <v>248</v>
      </c>
      <c r="B7" s="88" t="s">
        <v>249</v>
      </c>
      <c r="C7" s="89" t="s">
        <v>250</v>
      </c>
      <c r="D7" s="61" t="s">
        <v>99</v>
      </c>
      <c r="E7" s="61">
        <v>4</v>
      </c>
      <c r="F7" s="16" t="s">
        <v>100</v>
      </c>
      <c r="G7" s="88" t="s">
        <v>251</v>
      </c>
      <c r="H7" s="90">
        <v>3</v>
      </c>
      <c r="I7" s="30"/>
      <c r="J7" s="91">
        <f>IF(H7="N/A","N/A",E7*H7)</f>
        <v>12</v>
      </c>
      <c r="K7" s="92" t="str">
        <f t="shared" ref="K7:K8" si="0">IF(J7&gt;($C$2-1),"Y","N")</f>
        <v>Y</v>
      </c>
      <c r="L7" s="60"/>
      <c r="M7" s="61"/>
      <c r="N7" s="91"/>
      <c r="O7" s="91" t="str">
        <f>IF(J7&gt;($C$2-1),"Y",IF(D7="Functional",(IF(F7="Y","Y",(IF(J7&gt;(#REF!-1),"Y",IF(D7="Non-Functional",(IF(F7="Y","Y",(IF(J7&gt;(#REF!-1),"Y","N")))),"N")))))))</f>
        <v>Y</v>
      </c>
      <c r="P7" s="61"/>
      <c r="Q7" s="61"/>
      <c r="R7" s="61"/>
      <c r="S7" s="93"/>
    </row>
    <row r="8" spans="1:19" ht="130.5">
      <c r="A8" s="59" t="s">
        <v>252</v>
      </c>
      <c r="B8" s="94" t="s">
        <v>249</v>
      </c>
      <c r="C8" s="95" t="s">
        <v>253</v>
      </c>
      <c r="D8" s="61" t="s">
        <v>99</v>
      </c>
      <c r="E8" s="61">
        <v>2</v>
      </c>
      <c r="F8" s="16" t="s">
        <v>107</v>
      </c>
      <c r="G8" s="88" t="s">
        <v>254</v>
      </c>
      <c r="H8" s="90">
        <v>3</v>
      </c>
      <c r="I8" s="30"/>
      <c r="J8" s="91">
        <f>E8*H8</f>
        <v>6</v>
      </c>
      <c r="K8" s="92" t="str">
        <f t="shared" si="0"/>
        <v>Y</v>
      </c>
      <c r="L8" s="60"/>
      <c r="M8" s="61"/>
      <c r="N8" s="91"/>
      <c r="O8" s="91" t="str">
        <f>IF(J8&gt;($C$2-1),"Y",IF(D8="Functional",(IF(F8="Y", "Y",(IF(J8&gt;(#REF!-1),"Y","N")))),"N"))</f>
        <v>Y</v>
      </c>
      <c r="P8" s="61"/>
      <c r="Q8" s="62"/>
      <c r="R8" s="62"/>
      <c r="S8" s="323"/>
    </row>
    <row r="9" spans="1:19" ht="36">
      <c r="A9" s="59" t="s">
        <v>255</v>
      </c>
      <c r="B9" s="98" t="s">
        <v>256</v>
      </c>
      <c r="C9" s="99" t="s">
        <v>257</v>
      </c>
      <c r="D9" s="99" t="s">
        <v>258</v>
      </c>
      <c r="E9" s="61">
        <v>3</v>
      </c>
      <c r="F9" s="16" t="s">
        <v>100</v>
      </c>
      <c r="G9" s="100" t="s">
        <v>259</v>
      </c>
      <c r="H9" s="30">
        <v>3</v>
      </c>
      <c r="I9" s="30"/>
      <c r="J9" s="91">
        <f>E9*H9</f>
        <v>9</v>
      </c>
      <c r="K9" s="92" t="str">
        <f t="shared" ref="K9:K12" si="1">IF(J9&gt;($C$2-1),"Y","N")</f>
        <v>Y</v>
      </c>
      <c r="L9" s="60"/>
      <c r="M9" s="61"/>
      <c r="N9" s="91"/>
      <c r="O9" s="91" t="str">
        <f>IF(J9&gt;($C$2-1),"Y",IF(D9="Functional",(IF(F9="Y", "Y",(IF(J9&gt;(#REF!-1),"Y","N")))),"N"))</f>
        <v>Y</v>
      </c>
      <c r="P9" s="308"/>
      <c r="Q9" s="306"/>
      <c r="R9" s="306"/>
      <c r="S9" s="306"/>
    </row>
    <row r="10" spans="1:19" ht="72">
      <c r="A10" s="59" t="s">
        <v>260</v>
      </c>
      <c r="B10" s="101" t="s">
        <v>261</v>
      </c>
      <c r="C10" s="102" t="s">
        <v>262</v>
      </c>
      <c r="D10" s="102" t="s">
        <v>258</v>
      </c>
      <c r="E10" s="61">
        <v>3</v>
      </c>
      <c r="F10" s="16" t="s">
        <v>100</v>
      </c>
      <c r="G10" s="103" t="s">
        <v>263</v>
      </c>
      <c r="H10" s="30">
        <v>3</v>
      </c>
      <c r="I10" s="30"/>
      <c r="J10" s="91">
        <f>E10*H10</f>
        <v>9</v>
      </c>
      <c r="K10" s="92" t="str">
        <f t="shared" si="1"/>
        <v>Y</v>
      </c>
      <c r="L10" s="60"/>
      <c r="M10" s="61"/>
      <c r="N10" s="91"/>
      <c r="O10" s="91" t="str">
        <f>IF(J10&gt;($C$2-1),"Y",IF(D10="Functional",(IF(F10="Y", "Y",(IF(J10&gt;(#REF!-1),"Y","N")))),"N"))</f>
        <v>Y</v>
      </c>
      <c r="P10" s="308"/>
      <c r="Q10" s="306"/>
      <c r="R10" s="306"/>
      <c r="S10" s="306"/>
    </row>
    <row r="11" spans="1:19" ht="24">
      <c r="A11" s="59" t="s">
        <v>264</v>
      </c>
      <c r="B11" s="101" t="s">
        <v>261</v>
      </c>
      <c r="C11" s="102" t="s">
        <v>265</v>
      </c>
      <c r="D11" s="102" t="s">
        <v>258</v>
      </c>
      <c r="E11" s="61">
        <v>3</v>
      </c>
      <c r="F11" s="16" t="s">
        <v>100</v>
      </c>
      <c r="G11" s="103" t="s">
        <v>266</v>
      </c>
      <c r="H11" s="30">
        <v>3</v>
      </c>
      <c r="I11" s="30"/>
      <c r="J11" s="91">
        <f>E11*H11</f>
        <v>9</v>
      </c>
      <c r="K11" s="92" t="str">
        <f t="shared" si="1"/>
        <v>Y</v>
      </c>
      <c r="L11" s="60"/>
      <c r="M11" s="61"/>
      <c r="N11" s="91"/>
      <c r="O11" s="91" t="str">
        <f>IF(J11&gt;($C$2-1),"Y",IF(D11="Functional",(IF(F11="Y", "Y",(IF(J11&gt;(#REF!-1),"Y","N")))),"N"))</f>
        <v>Y</v>
      </c>
      <c r="P11" s="308"/>
      <c r="Q11" s="306"/>
      <c r="R11" s="306"/>
      <c r="S11" s="306"/>
    </row>
    <row r="12" spans="1:19">
      <c r="A12" s="59" t="s">
        <v>267</v>
      </c>
      <c r="B12" s="101" t="s">
        <v>261</v>
      </c>
      <c r="C12" s="102" t="s">
        <v>268</v>
      </c>
      <c r="D12" s="102" t="s">
        <v>258</v>
      </c>
      <c r="E12" s="61">
        <v>3</v>
      </c>
      <c r="F12" s="16" t="s">
        <v>100</v>
      </c>
      <c r="G12" s="103" t="s">
        <v>269</v>
      </c>
      <c r="H12" s="30">
        <v>3</v>
      </c>
      <c r="I12" s="30"/>
      <c r="J12" s="91">
        <f>E12*H12</f>
        <v>9</v>
      </c>
      <c r="K12" s="92" t="str">
        <f t="shared" si="1"/>
        <v>Y</v>
      </c>
      <c r="L12" s="60"/>
      <c r="M12" s="61"/>
      <c r="N12" s="91"/>
      <c r="O12" s="91" t="str">
        <f>IF(J12&gt;($C$2-1),"Y",IF(D12="Functional",(IF(F12="Y", "Y",(IF(J12&gt;(#REF!-1),"Y","N")))),"N"))</f>
        <v>Y</v>
      </c>
      <c r="P12" s="308"/>
      <c r="Q12" s="306"/>
      <c r="R12" s="306"/>
      <c r="S12" s="306"/>
    </row>
  </sheetData>
  <mergeCells count="1">
    <mergeCell ref="A3:S4"/>
  </mergeCell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D39935FC-988A-4EF1-A55A-92B0D70ACC83}">
          <x14:formula1>
            <xm:f>'Pick Lists'!$Q$2:$Q$3</xm:f>
          </x14:formula1>
          <xm:sqref>S7:S8</xm:sqref>
        </x14:dataValidation>
        <x14:dataValidation type="list" allowBlank="1" showInputMessage="1" showErrorMessage="1" xr:uid="{8712C8EC-509E-4E20-AAAB-83B8BBC3D978}">
          <x14:formula1>
            <xm:f>'Pick Lists'!$U$2:$U$12</xm:f>
          </x14:formula1>
          <xm:sqref>D2 B2 C2</xm:sqref>
        </x14:dataValidation>
        <x14:dataValidation type="list" allowBlank="1" showInputMessage="1" showErrorMessage="1" xr:uid="{FD03995A-19DC-47D3-997A-21FB8011DA31}">
          <x14:formula1>
            <xm:f>'Pick Lists'!$M$2:$M$8</xm:f>
          </x14:formula1>
          <xm:sqref>Q7:Q8</xm:sqref>
        </x14:dataValidation>
        <x14:dataValidation type="list" allowBlank="1" showInputMessage="1" showErrorMessage="1" xr:uid="{8766D84D-15BC-4A83-B975-79CC01FD8AB4}">
          <x14:formula1>
            <xm:f>'Pick Lists'!$K$2:$K$7</xm:f>
          </x14:formula1>
          <xm:sqref>P7:P12</xm:sqref>
        </x14:dataValidation>
        <x14:dataValidation type="list" allowBlank="1" showInputMessage="1" showErrorMessage="1" xr:uid="{A3C363E9-0C9F-4C8C-BA1A-52CFC68BDF62}">
          <x14:formula1>
            <xm:f>'Pick Lists'!$G$2:$G$7</xm:f>
          </x14:formula1>
          <xm:sqref>H9:H12 M7:M12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D9FE-6FBB-CA47-B5A4-7956B4BD415A}">
  <sheetPr codeName="Sheet6">
    <tabColor rgb="FFFF0000"/>
  </sheetPr>
  <dimension ref="A1:S196"/>
  <sheetViews>
    <sheetView topLeftCell="A4" zoomScale="120" zoomScaleNormal="120" workbookViewId="0">
      <selection activeCell="B10" sqref="B10"/>
    </sheetView>
  </sheetViews>
  <sheetFormatPr defaultColWidth="13" defaultRowHeight="15.6"/>
  <cols>
    <col min="1" max="1" width="25" style="1" customWidth="1"/>
    <col min="2" max="2" width="42" style="1" customWidth="1"/>
    <col min="3" max="3" width="63.5" style="2" bestFit="1" customWidth="1"/>
    <col min="4" max="4" width="17.5" style="1" customWidth="1"/>
    <col min="5" max="5" width="11.375" style="1" customWidth="1"/>
    <col min="6" max="6" width="9.875" style="1" customWidth="1"/>
    <col min="7" max="7" width="75.5" style="3" customWidth="1"/>
    <col min="8" max="8" width="12" style="1" customWidth="1"/>
    <col min="9" max="9" width="32.5" style="1" customWidth="1"/>
    <col min="10" max="10" width="14.875" style="1" customWidth="1"/>
    <col min="11" max="11" width="14.5" style="1" customWidth="1"/>
    <col min="12" max="12" width="78" style="1" customWidth="1"/>
    <col min="13" max="13" width="11" style="1" customWidth="1"/>
    <col min="14" max="14" width="10.5" style="1" customWidth="1"/>
    <col min="15" max="15" width="14.375" style="1" customWidth="1"/>
    <col min="16" max="16" width="34" style="1" customWidth="1"/>
    <col min="17" max="17" width="33" style="1" customWidth="1"/>
    <col min="18" max="18" width="32.875" style="1" customWidth="1"/>
    <col min="19" max="26" width="13" style="1"/>
    <col min="27" max="29" width="0" style="1" hidden="1" customWidth="1"/>
    <col min="30" max="16384" width="13" style="1"/>
  </cols>
  <sheetData>
    <row r="1" spans="1:19" ht="66.95" hidden="1" customHeight="1">
      <c r="A1" s="376" t="s">
        <v>270</v>
      </c>
      <c r="B1" s="376"/>
      <c r="C1" s="79"/>
    </row>
    <row r="2" spans="1:19" ht="30.95" hidden="1">
      <c r="A2" s="80"/>
      <c r="B2" s="81" t="s">
        <v>271</v>
      </c>
      <c r="C2" s="79"/>
    </row>
    <row r="3" spans="1:19" ht="35.1">
      <c r="A3" s="188" t="s">
        <v>233</v>
      </c>
      <c r="B3" s="186" t="s">
        <v>234</v>
      </c>
      <c r="C3" s="180"/>
      <c r="D3" s="181"/>
      <c r="E3" s="181"/>
      <c r="F3" s="182"/>
      <c r="G3" s="183"/>
      <c r="H3" s="181"/>
      <c r="I3" s="181"/>
      <c r="J3" s="181"/>
      <c r="K3" s="181"/>
      <c r="L3" s="181"/>
      <c r="M3" s="181"/>
      <c r="N3" s="181"/>
      <c r="O3" s="181"/>
      <c r="P3" s="181"/>
      <c r="Q3" s="181"/>
      <c r="R3" s="181"/>
      <c r="S3" s="181"/>
    </row>
    <row r="4" spans="1:19" ht="34.5">
      <c r="A4" s="188" t="s">
        <v>235</v>
      </c>
      <c r="B4" s="187" t="s">
        <v>110</v>
      </c>
      <c r="C4" s="184"/>
      <c r="D4" s="184"/>
      <c r="E4" s="181"/>
      <c r="F4" s="185"/>
      <c r="G4" s="183"/>
      <c r="H4" s="181"/>
      <c r="I4" s="181"/>
      <c r="J4" s="181"/>
      <c r="K4" s="181"/>
      <c r="L4" s="181"/>
      <c r="M4" s="181"/>
      <c r="N4" s="181"/>
      <c r="O4" s="181"/>
      <c r="P4" s="181"/>
      <c r="Q4" s="181"/>
      <c r="R4" s="181"/>
      <c r="S4" s="181"/>
    </row>
    <row r="5" spans="1:19" ht="34.5" customHeight="1">
      <c r="A5" s="374"/>
      <c r="B5" s="374"/>
      <c r="C5" s="374"/>
      <c r="D5" s="374"/>
      <c r="E5" s="374"/>
      <c r="F5" s="374"/>
      <c r="G5" s="374"/>
      <c r="H5" s="374"/>
      <c r="I5" s="374"/>
      <c r="J5" s="374"/>
      <c r="K5" s="374"/>
      <c r="L5" s="374"/>
      <c r="M5" s="374"/>
      <c r="N5" s="374"/>
      <c r="O5" s="374"/>
      <c r="P5" s="374"/>
      <c r="Q5" s="374"/>
      <c r="R5" s="374"/>
      <c r="S5" s="374"/>
    </row>
    <row r="6" spans="1:19" ht="34.5" customHeight="1">
      <c r="A6" s="375"/>
      <c r="B6" s="375"/>
      <c r="C6" s="375"/>
      <c r="D6" s="375"/>
      <c r="E6" s="375"/>
      <c r="F6" s="375"/>
      <c r="G6" s="375"/>
      <c r="H6" s="375"/>
      <c r="I6" s="375"/>
      <c r="J6" s="375"/>
      <c r="K6" s="375"/>
      <c r="L6" s="375"/>
      <c r="M6" s="375"/>
      <c r="N6" s="375"/>
      <c r="O6" s="375"/>
      <c r="P6" s="375"/>
      <c r="Q6" s="375"/>
      <c r="R6" s="375"/>
      <c r="S6" s="375"/>
    </row>
    <row r="7" spans="1:19" ht="15.75">
      <c r="A7" s="193"/>
      <c r="B7" s="194"/>
      <c r="C7" s="194" t="s">
        <v>237</v>
      </c>
      <c r="D7" s="193"/>
      <c r="E7" s="193"/>
      <c r="F7" s="195"/>
      <c r="G7" s="201"/>
      <c r="H7" s="189"/>
      <c r="I7" s="189"/>
      <c r="J7" s="189"/>
      <c r="K7" s="189"/>
      <c r="L7" s="189"/>
      <c r="M7" s="189"/>
      <c r="N7" s="202"/>
      <c r="O7" s="82"/>
      <c r="P7" s="82"/>
      <c r="Q7" s="82" t="s">
        <v>238</v>
      </c>
      <c r="R7" s="82"/>
      <c r="S7" s="82"/>
    </row>
    <row r="8" spans="1:19" s="87" customFormat="1" ht="51.95">
      <c r="A8" s="196" t="s">
        <v>239</v>
      </c>
      <c r="B8" s="197" t="s">
        <v>98</v>
      </c>
      <c r="C8" s="198" t="s">
        <v>176</v>
      </c>
      <c r="D8" s="199" t="s">
        <v>178</v>
      </c>
      <c r="E8" s="200" t="s">
        <v>180</v>
      </c>
      <c r="F8" s="200" t="s">
        <v>240</v>
      </c>
      <c r="G8" s="190" t="s">
        <v>184</v>
      </c>
      <c r="H8" s="191" t="s">
        <v>241</v>
      </c>
      <c r="I8" s="191" t="s">
        <v>242</v>
      </c>
      <c r="J8" s="191" t="s">
        <v>243</v>
      </c>
      <c r="K8" s="191" t="s">
        <v>244</v>
      </c>
      <c r="L8" s="192" t="s">
        <v>195</v>
      </c>
      <c r="M8" s="192" t="s">
        <v>198</v>
      </c>
      <c r="N8" s="191" t="s">
        <v>245</v>
      </c>
      <c r="O8" s="83" t="s">
        <v>246</v>
      </c>
      <c r="P8" s="84" t="s">
        <v>203</v>
      </c>
      <c r="Q8" s="84" t="s">
        <v>93</v>
      </c>
      <c r="R8" s="85" t="s">
        <v>247</v>
      </c>
      <c r="S8" s="86" t="s">
        <v>95</v>
      </c>
    </row>
    <row r="9" spans="1:19" ht="72">
      <c r="A9" s="59" t="s">
        <v>272</v>
      </c>
      <c r="B9" s="75" t="s">
        <v>273</v>
      </c>
      <c r="C9" s="75" t="s">
        <v>274</v>
      </c>
      <c r="D9" s="61" t="s">
        <v>99</v>
      </c>
      <c r="E9" s="61">
        <v>4</v>
      </c>
      <c r="F9" s="16" t="s">
        <v>107</v>
      </c>
      <c r="G9" s="30" t="s">
        <v>275</v>
      </c>
      <c r="H9" s="30">
        <v>3</v>
      </c>
      <c r="I9" s="30"/>
      <c r="J9" s="91">
        <f>E9*H9</f>
        <v>12</v>
      </c>
      <c r="K9" s="92" t="str">
        <f t="shared" ref="K9" si="0">IF(J9&gt;($C$2-1),"Y","N")</f>
        <v>Y</v>
      </c>
      <c r="L9" s="60"/>
      <c r="M9" s="61"/>
      <c r="N9" s="91"/>
      <c r="O9" s="91" t="s">
        <v>100</v>
      </c>
      <c r="P9" s="61"/>
      <c r="Q9" s="61"/>
      <c r="R9" s="61"/>
      <c r="S9" s="93"/>
    </row>
    <row r="10" spans="1:19" ht="36">
      <c r="A10" s="59" t="s">
        <v>276</v>
      </c>
      <c r="B10" s="76" t="s">
        <v>273</v>
      </c>
      <c r="C10" s="76" t="s">
        <v>277</v>
      </c>
      <c r="D10" s="61" t="s">
        <v>99</v>
      </c>
      <c r="E10" s="96">
        <v>4</v>
      </c>
      <c r="F10" s="97" t="s">
        <v>107</v>
      </c>
      <c r="G10" s="30" t="s">
        <v>278</v>
      </c>
      <c r="H10" s="30">
        <v>3</v>
      </c>
      <c r="I10" s="30"/>
      <c r="J10" s="91">
        <v>12</v>
      </c>
      <c r="K10" s="92" t="s">
        <v>100</v>
      </c>
      <c r="L10" s="60"/>
      <c r="M10" s="61"/>
      <c r="N10" s="91"/>
      <c r="O10" s="91" t="s">
        <v>100</v>
      </c>
      <c r="P10" s="61"/>
      <c r="Q10" s="61"/>
      <c r="R10" s="61"/>
      <c r="S10" s="93"/>
    </row>
    <row r="11" spans="1:19" ht="60">
      <c r="A11" s="59" t="s">
        <v>279</v>
      </c>
      <c r="B11" s="75" t="s">
        <v>280</v>
      </c>
      <c r="C11" s="299" t="s">
        <v>281</v>
      </c>
      <c r="D11" s="61" t="s">
        <v>99</v>
      </c>
      <c r="E11" s="61">
        <v>3</v>
      </c>
      <c r="F11" s="16" t="s">
        <v>100</v>
      </c>
      <c r="G11" s="94" t="s">
        <v>282</v>
      </c>
      <c r="H11" s="30">
        <v>3</v>
      </c>
      <c r="I11" s="30"/>
      <c r="J11" s="91">
        <f t="shared" ref="J11" si="1">E11*H11</f>
        <v>9</v>
      </c>
      <c r="K11" s="92" t="str">
        <f t="shared" ref="K11" si="2">IF(J11&gt;($C$2-1),"Y","N")</f>
        <v>Y</v>
      </c>
      <c r="L11" s="60"/>
      <c r="M11" s="61"/>
      <c r="N11" s="91"/>
      <c r="O11" s="91" t="s">
        <v>100</v>
      </c>
      <c r="P11" s="61"/>
      <c r="Q11" s="61"/>
      <c r="R11" s="61"/>
      <c r="S11" s="93"/>
    </row>
    <row r="12" spans="1:19" ht="36">
      <c r="A12" s="59" t="s">
        <v>283</v>
      </c>
      <c r="B12" s="76" t="s">
        <v>284</v>
      </c>
      <c r="C12" s="76" t="s">
        <v>285</v>
      </c>
      <c r="D12" s="61" t="s">
        <v>99</v>
      </c>
      <c r="E12" s="96">
        <v>4</v>
      </c>
      <c r="F12" s="97" t="s">
        <v>100</v>
      </c>
      <c r="G12" s="30" t="s">
        <v>286</v>
      </c>
      <c r="H12" s="30">
        <v>3</v>
      </c>
      <c r="I12" s="30"/>
      <c r="J12" s="91">
        <v>12</v>
      </c>
      <c r="K12" s="92" t="s">
        <v>100</v>
      </c>
      <c r="L12" s="60"/>
      <c r="M12" s="61"/>
      <c r="N12" s="91"/>
      <c r="O12" s="91" t="s">
        <v>100</v>
      </c>
      <c r="P12" s="61"/>
      <c r="Q12" s="61"/>
      <c r="R12" s="61"/>
      <c r="S12" s="93"/>
    </row>
    <row r="13" spans="1:19" ht="15.75">
      <c r="A13" s="59"/>
      <c r="B13" s="76"/>
      <c r="C13" s="76"/>
      <c r="D13" s="61"/>
      <c r="E13" s="61"/>
      <c r="F13" s="16"/>
      <c r="G13" s="30"/>
      <c r="H13" s="30"/>
      <c r="I13" s="61"/>
      <c r="J13" s="61"/>
      <c r="K13" s="60"/>
      <c r="L13" s="60"/>
      <c r="M13" s="61"/>
      <c r="N13" s="61"/>
      <c r="O13" s="61"/>
      <c r="P13" s="61"/>
      <c r="Q13" s="61"/>
      <c r="R13" s="61"/>
      <c r="S13" s="93"/>
    </row>
    <row r="14" spans="1:19" ht="15.75">
      <c r="A14" s="59"/>
      <c r="B14" s="76"/>
      <c r="C14" s="76"/>
      <c r="D14" s="61"/>
      <c r="E14" s="61"/>
      <c r="F14" s="16"/>
      <c r="G14" s="30"/>
      <c r="H14" s="30"/>
      <c r="I14" s="61"/>
      <c r="J14" s="61"/>
      <c r="K14" s="60"/>
      <c r="L14" s="60"/>
      <c r="M14" s="61"/>
      <c r="N14" s="61"/>
      <c r="O14" s="61"/>
      <c r="P14" s="61"/>
      <c r="Q14" s="61"/>
      <c r="R14" s="61"/>
      <c r="S14" s="93"/>
    </row>
    <row r="15" spans="1:19" ht="15.75">
      <c r="A15" s="59"/>
      <c r="B15" s="76"/>
      <c r="C15" s="76"/>
      <c r="D15" s="61"/>
      <c r="E15" s="61"/>
      <c r="F15" s="16"/>
      <c r="G15" s="30"/>
      <c r="H15" s="30"/>
      <c r="I15" s="61"/>
      <c r="J15" s="61"/>
      <c r="K15" s="60"/>
      <c r="L15" s="60"/>
      <c r="M15" s="61"/>
      <c r="N15" s="61"/>
      <c r="O15" s="61"/>
      <c r="P15" s="61"/>
      <c r="Q15" s="61"/>
      <c r="R15" s="61"/>
      <c r="S15" s="93"/>
    </row>
    <row r="16" spans="1:19" ht="15.75">
      <c r="A16" s="59"/>
      <c r="B16" s="76"/>
      <c r="C16" s="76"/>
      <c r="D16" s="61"/>
      <c r="E16" s="61"/>
      <c r="F16" s="16"/>
      <c r="G16" s="30"/>
      <c r="H16" s="30"/>
      <c r="I16" s="61"/>
      <c r="J16" s="61"/>
      <c r="K16" s="60"/>
      <c r="L16" s="60"/>
      <c r="M16" s="61"/>
      <c r="N16" s="61"/>
      <c r="O16" s="61"/>
      <c r="P16" s="61"/>
      <c r="Q16" s="61"/>
      <c r="R16" s="61"/>
      <c r="S16" s="93"/>
    </row>
    <row r="17" spans="1:19" ht="15.75">
      <c r="A17" s="59"/>
      <c r="B17" s="76"/>
      <c r="C17" s="76"/>
      <c r="D17" s="61"/>
      <c r="E17" s="61"/>
      <c r="F17" s="16"/>
      <c r="G17" s="30"/>
      <c r="H17" s="30"/>
      <c r="I17" s="61"/>
      <c r="J17" s="61"/>
      <c r="K17" s="60"/>
      <c r="L17" s="60"/>
      <c r="M17" s="61"/>
      <c r="N17" s="61"/>
      <c r="O17" s="61"/>
      <c r="P17" s="61"/>
      <c r="Q17" s="61"/>
      <c r="R17" s="61"/>
      <c r="S17" s="93"/>
    </row>
    <row r="18" spans="1:19" ht="15.75">
      <c r="A18" s="59"/>
      <c r="B18" s="76"/>
      <c r="C18" s="76"/>
      <c r="D18" s="61"/>
      <c r="E18" s="61"/>
      <c r="F18" s="16"/>
      <c r="G18" s="30"/>
      <c r="H18" s="30"/>
      <c r="I18" s="61"/>
      <c r="J18" s="61"/>
      <c r="K18" s="60"/>
      <c r="L18" s="60"/>
      <c r="M18" s="61"/>
      <c r="N18" s="61"/>
      <c r="O18" s="61"/>
      <c r="P18" s="61"/>
      <c r="Q18" s="61"/>
      <c r="R18" s="61"/>
      <c r="S18" s="93"/>
    </row>
    <row r="19" spans="1:19" ht="15.75">
      <c r="A19" s="59"/>
      <c r="B19" s="76"/>
      <c r="C19" s="76"/>
      <c r="D19" s="61"/>
      <c r="E19" s="61"/>
      <c r="F19" s="16"/>
      <c r="G19" s="30"/>
      <c r="H19" s="30"/>
      <c r="I19" s="61"/>
      <c r="J19" s="61"/>
      <c r="K19" s="60"/>
      <c r="L19" s="60"/>
      <c r="M19" s="61"/>
      <c r="N19" s="61"/>
      <c r="O19" s="61"/>
      <c r="P19" s="61"/>
      <c r="Q19" s="61"/>
      <c r="R19" s="61"/>
      <c r="S19" s="93"/>
    </row>
    <row r="20" spans="1:19" ht="15.75">
      <c r="A20" s="59"/>
      <c r="B20" s="76"/>
      <c r="C20" s="76"/>
      <c r="D20" s="61"/>
      <c r="E20" s="61"/>
      <c r="F20" s="16"/>
      <c r="G20" s="30"/>
      <c r="H20" s="30"/>
      <c r="I20" s="61"/>
      <c r="J20" s="61"/>
      <c r="K20" s="60"/>
      <c r="L20" s="60"/>
      <c r="M20" s="61"/>
      <c r="N20" s="61"/>
      <c r="O20" s="61"/>
      <c r="P20" s="61"/>
      <c r="Q20" s="61"/>
      <c r="R20" s="61"/>
      <c r="S20" s="93"/>
    </row>
    <row r="21" spans="1:19" ht="15.75">
      <c r="A21" s="59"/>
      <c r="B21" s="76"/>
      <c r="C21" s="76"/>
      <c r="D21" s="61"/>
      <c r="E21" s="61"/>
      <c r="F21" s="16"/>
      <c r="G21" s="30"/>
      <c r="H21" s="30"/>
      <c r="I21" s="61"/>
      <c r="J21" s="61"/>
      <c r="K21" s="60"/>
      <c r="L21" s="60"/>
      <c r="M21" s="61"/>
      <c r="N21" s="61"/>
      <c r="O21" s="61"/>
      <c r="P21" s="61"/>
      <c r="Q21" s="61"/>
      <c r="R21" s="61"/>
      <c r="S21" s="93"/>
    </row>
    <row r="22" spans="1:19" ht="15.75">
      <c r="A22" s="59"/>
      <c r="B22" s="76"/>
      <c r="C22" s="76"/>
      <c r="D22" s="61"/>
      <c r="E22" s="61"/>
      <c r="F22" s="16"/>
      <c r="G22" s="30"/>
      <c r="H22" s="30"/>
      <c r="I22" s="61"/>
      <c r="J22" s="61"/>
      <c r="K22" s="60"/>
      <c r="L22" s="60"/>
      <c r="M22" s="61"/>
      <c r="N22" s="61"/>
      <c r="O22" s="61"/>
      <c r="P22" s="61"/>
      <c r="Q22" s="61"/>
      <c r="R22" s="61"/>
      <c r="S22" s="93"/>
    </row>
    <row r="23" spans="1:19" ht="15.75">
      <c r="A23" s="59"/>
      <c r="B23" s="76"/>
      <c r="C23" s="76"/>
      <c r="D23" s="61"/>
      <c r="E23" s="61"/>
      <c r="F23" s="16"/>
      <c r="G23" s="30"/>
      <c r="H23" s="30"/>
      <c r="I23" s="61"/>
      <c r="J23" s="61"/>
      <c r="K23" s="60"/>
      <c r="L23" s="60"/>
      <c r="M23" s="61"/>
      <c r="N23" s="61"/>
      <c r="O23" s="61"/>
      <c r="P23" s="61"/>
      <c r="Q23" s="61"/>
      <c r="R23" s="61"/>
      <c r="S23" s="93"/>
    </row>
    <row r="24" spans="1:19" ht="15.75">
      <c r="A24" s="59"/>
      <c r="B24" s="76"/>
      <c r="C24" s="76"/>
      <c r="D24" s="61"/>
      <c r="E24" s="61"/>
      <c r="F24" s="16"/>
      <c r="G24" s="30"/>
      <c r="H24" s="30"/>
      <c r="I24" s="61"/>
      <c r="J24" s="61"/>
      <c r="K24" s="60"/>
      <c r="L24" s="60"/>
      <c r="M24" s="61"/>
      <c r="N24" s="61"/>
      <c r="O24" s="61"/>
      <c r="P24" s="61"/>
      <c r="Q24" s="61"/>
      <c r="R24" s="61"/>
      <c r="S24" s="93"/>
    </row>
    <row r="25" spans="1:19" ht="15.75">
      <c r="A25" s="59"/>
      <c r="B25" s="76"/>
      <c r="C25" s="76"/>
      <c r="D25" s="61"/>
      <c r="E25" s="61"/>
      <c r="F25" s="16"/>
      <c r="G25" s="30"/>
      <c r="H25" s="30"/>
      <c r="I25" s="61"/>
      <c r="J25" s="61"/>
      <c r="K25" s="60"/>
      <c r="L25" s="60"/>
      <c r="M25" s="61"/>
      <c r="N25" s="61"/>
      <c r="O25" s="61"/>
      <c r="P25" s="61"/>
      <c r="Q25" s="61"/>
      <c r="R25" s="61"/>
      <c r="S25" s="93"/>
    </row>
    <row r="26" spans="1:19" ht="15.75">
      <c r="A26" s="59"/>
      <c r="B26" s="76"/>
      <c r="C26" s="76"/>
      <c r="D26" s="61"/>
      <c r="E26" s="61"/>
      <c r="F26" s="16"/>
      <c r="G26" s="30"/>
      <c r="H26" s="30"/>
      <c r="I26" s="61"/>
      <c r="J26" s="61"/>
      <c r="K26" s="60"/>
      <c r="L26" s="60"/>
      <c r="M26" s="61"/>
      <c r="N26" s="61"/>
      <c r="O26" s="61"/>
      <c r="P26" s="61"/>
      <c r="Q26" s="61"/>
      <c r="R26" s="61"/>
      <c r="S26" s="93"/>
    </row>
    <row r="27" spans="1:19" ht="15.75">
      <c r="A27" s="59"/>
      <c r="B27" s="76"/>
      <c r="C27" s="104"/>
      <c r="D27" s="61"/>
      <c r="E27" s="61"/>
      <c r="F27" s="16"/>
      <c r="G27" s="30"/>
      <c r="H27" s="30"/>
      <c r="I27" s="61"/>
      <c r="J27" s="61"/>
      <c r="K27" s="60"/>
      <c r="L27" s="60"/>
      <c r="M27" s="61"/>
      <c r="N27" s="61"/>
      <c r="O27" s="61"/>
      <c r="P27" s="61"/>
      <c r="Q27" s="61"/>
      <c r="R27" s="61"/>
      <c r="S27" s="93"/>
    </row>
    <row r="28" spans="1:19" ht="15.75">
      <c r="A28" s="59"/>
      <c r="B28" s="76"/>
      <c r="C28" s="104"/>
      <c r="D28" s="61"/>
      <c r="E28" s="61"/>
      <c r="F28" s="16"/>
      <c r="G28" s="30"/>
      <c r="H28" s="30"/>
      <c r="I28" s="61"/>
      <c r="J28" s="61"/>
      <c r="K28" s="60"/>
      <c r="L28" s="60"/>
      <c r="M28" s="61"/>
      <c r="N28" s="61"/>
      <c r="O28" s="61"/>
      <c r="P28" s="61"/>
      <c r="Q28" s="61"/>
      <c r="R28" s="61"/>
      <c r="S28" s="93"/>
    </row>
    <row r="29" spans="1:19" ht="15.75">
      <c r="A29" s="59"/>
      <c r="B29" s="76"/>
      <c r="C29" s="104"/>
      <c r="D29" s="61"/>
      <c r="E29" s="61"/>
      <c r="F29" s="16"/>
      <c r="G29" s="30"/>
      <c r="H29" s="30"/>
      <c r="I29" s="61"/>
      <c r="J29" s="61"/>
      <c r="K29" s="60"/>
      <c r="L29" s="60"/>
      <c r="M29" s="61"/>
      <c r="N29" s="61"/>
      <c r="O29" s="61"/>
      <c r="P29" s="61"/>
      <c r="Q29" s="61"/>
      <c r="R29" s="61"/>
      <c r="S29" s="93"/>
    </row>
    <row r="30" spans="1:19" ht="15.75">
      <c r="A30" s="59"/>
      <c r="B30" s="76"/>
      <c r="C30" s="104"/>
      <c r="D30" s="61"/>
      <c r="E30" s="61"/>
      <c r="F30" s="16"/>
      <c r="G30" s="30"/>
      <c r="H30" s="30"/>
      <c r="I30" s="61"/>
      <c r="J30" s="61"/>
      <c r="K30" s="60"/>
      <c r="L30" s="60"/>
      <c r="M30" s="61"/>
      <c r="N30" s="61"/>
      <c r="O30" s="61"/>
      <c r="P30" s="61"/>
      <c r="Q30" s="61"/>
      <c r="R30" s="61"/>
      <c r="S30" s="93"/>
    </row>
    <row r="31" spans="1:19" ht="15.75">
      <c r="A31" s="59"/>
      <c r="B31" s="76"/>
      <c r="C31" s="76"/>
      <c r="D31" s="61"/>
      <c r="E31" s="61"/>
      <c r="F31" s="16"/>
      <c r="G31" s="30"/>
      <c r="H31" s="30"/>
      <c r="I31" s="61"/>
      <c r="J31" s="61"/>
      <c r="K31" s="60"/>
      <c r="L31" s="60"/>
      <c r="M31" s="61"/>
      <c r="N31" s="61"/>
      <c r="O31" s="61"/>
      <c r="P31" s="61"/>
      <c r="Q31" s="61"/>
      <c r="R31" s="61"/>
      <c r="S31" s="93"/>
    </row>
    <row r="32" spans="1:19" ht="15.75">
      <c r="A32" s="105"/>
      <c r="B32" s="76"/>
      <c r="C32" s="16"/>
      <c r="D32" s="61"/>
      <c r="E32" s="61"/>
      <c r="F32" s="16"/>
      <c r="G32" s="16"/>
      <c r="H32" s="30"/>
      <c r="I32" s="61"/>
      <c r="J32" s="61"/>
      <c r="K32" s="60"/>
      <c r="L32" s="60"/>
      <c r="M32" s="61"/>
      <c r="N32" s="61"/>
      <c r="O32" s="61"/>
      <c r="P32" s="61"/>
      <c r="Q32" s="61"/>
      <c r="R32" s="60"/>
      <c r="S32" s="93"/>
    </row>
    <row r="33" spans="1:19" ht="15.75">
      <c r="A33" s="105"/>
      <c r="B33" s="76"/>
      <c r="C33" s="16"/>
      <c r="D33" s="61"/>
      <c r="E33" s="61"/>
      <c r="F33" s="16"/>
      <c r="G33" s="16"/>
      <c r="H33" s="61"/>
      <c r="I33" s="16"/>
      <c r="J33" s="61"/>
      <c r="K33" s="60"/>
      <c r="L33" s="60"/>
      <c r="M33" s="61"/>
      <c r="N33" s="61"/>
      <c r="O33" s="61"/>
      <c r="P33" s="61"/>
      <c r="Q33" s="61"/>
      <c r="R33" s="60"/>
      <c r="S33" s="93"/>
    </row>
    <row r="34" spans="1:19" ht="15.75">
      <c r="A34" s="105"/>
      <c r="B34" s="76"/>
      <c r="C34" s="16"/>
      <c r="D34" s="61"/>
      <c r="E34" s="61"/>
      <c r="F34" s="16"/>
      <c r="G34" s="16"/>
      <c r="H34" s="61"/>
      <c r="I34" s="16"/>
      <c r="J34" s="61"/>
      <c r="K34" s="60"/>
      <c r="L34" s="60"/>
      <c r="M34" s="61"/>
      <c r="N34" s="61"/>
      <c r="O34" s="61"/>
      <c r="P34" s="61"/>
      <c r="Q34" s="61"/>
      <c r="R34" s="60"/>
      <c r="S34" s="93"/>
    </row>
    <row r="35" spans="1:19" ht="15.75">
      <c r="A35" s="105"/>
      <c r="B35" s="76"/>
      <c r="C35" s="16"/>
      <c r="D35" s="61"/>
      <c r="E35" s="61"/>
      <c r="F35" s="16"/>
      <c r="G35" s="16"/>
      <c r="H35" s="61"/>
      <c r="I35" s="16"/>
      <c r="J35" s="61"/>
      <c r="K35" s="60"/>
      <c r="L35" s="60"/>
      <c r="M35" s="61"/>
      <c r="N35" s="61"/>
      <c r="O35" s="61"/>
      <c r="P35" s="61"/>
      <c r="Q35" s="61"/>
      <c r="R35" s="60"/>
      <c r="S35" s="93"/>
    </row>
    <row r="36" spans="1:19" ht="15.75">
      <c r="A36" s="105"/>
      <c r="B36" s="76"/>
      <c r="C36" s="16"/>
      <c r="D36" s="61"/>
      <c r="E36" s="61"/>
      <c r="F36" s="16"/>
      <c r="G36" s="16"/>
      <c r="H36" s="61"/>
      <c r="I36" s="16"/>
      <c r="J36" s="61"/>
      <c r="K36" s="60"/>
      <c r="L36" s="60"/>
      <c r="M36" s="61"/>
      <c r="N36" s="61"/>
      <c r="O36" s="61"/>
      <c r="P36" s="61"/>
      <c r="Q36" s="61"/>
      <c r="R36" s="60"/>
      <c r="S36" s="93"/>
    </row>
    <row r="37" spans="1:19" ht="15.75">
      <c r="A37" s="105"/>
      <c r="B37" s="76"/>
      <c r="C37" s="16"/>
      <c r="D37" s="61"/>
      <c r="E37" s="61"/>
      <c r="F37" s="16"/>
      <c r="G37" s="16"/>
      <c r="H37" s="61"/>
      <c r="I37" s="16"/>
      <c r="J37" s="61"/>
      <c r="K37" s="60"/>
      <c r="L37" s="60"/>
      <c r="M37" s="61"/>
      <c r="N37" s="61"/>
      <c r="O37" s="61"/>
      <c r="P37" s="61"/>
      <c r="Q37" s="61"/>
      <c r="R37" s="60"/>
      <c r="S37" s="93"/>
    </row>
    <row r="38" spans="1:19" ht="15.75">
      <c r="A38" s="105"/>
      <c r="B38" s="76"/>
      <c r="C38" s="16"/>
      <c r="D38" s="61"/>
      <c r="E38" s="61"/>
      <c r="F38" s="61"/>
      <c r="G38" s="60"/>
      <c r="H38" s="61"/>
      <c r="I38" s="61"/>
      <c r="J38" s="61"/>
      <c r="K38" s="60"/>
      <c r="L38" s="60"/>
      <c r="M38" s="61"/>
      <c r="N38" s="61"/>
      <c r="O38" s="61"/>
      <c r="P38" s="61"/>
      <c r="Q38" s="61"/>
      <c r="R38" s="61"/>
      <c r="S38" s="93"/>
    </row>
    <row r="39" spans="1:19" ht="15.75">
      <c r="A39" s="105"/>
      <c r="B39" s="76"/>
      <c r="C39" s="16"/>
      <c r="D39" s="61"/>
      <c r="E39" s="61"/>
      <c r="F39" s="61"/>
      <c r="G39" s="60"/>
      <c r="H39" s="61"/>
      <c r="I39" s="61"/>
      <c r="J39" s="61"/>
      <c r="K39" s="60"/>
      <c r="L39" s="60"/>
      <c r="M39" s="61"/>
      <c r="N39" s="61"/>
      <c r="O39" s="61"/>
      <c r="P39" s="61"/>
      <c r="Q39" s="61"/>
      <c r="R39" s="61"/>
      <c r="S39" s="93"/>
    </row>
    <row r="40" spans="1:19" ht="15.75">
      <c r="A40" s="105"/>
      <c r="B40" s="76"/>
      <c r="C40" s="16"/>
      <c r="D40" s="61"/>
      <c r="E40" s="61"/>
      <c r="F40" s="61"/>
      <c r="G40" s="60"/>
      <c r="H40" s="61"/>
      <c r="I40" s="61"/>
      <c r="J40" s="61"/>
      <c r="K40" s="60"/>
      <c r="L40" s="60"/>
      <c r="M40" s="61"/>
      <c r="N40" s="61"/>
      <c r="O40" s="61"/>
      <c r="P40" s="61"/>
      <c r="Q40" s="61"/>
      <c r="R40" s="61"/>
      <c r="S40" s="93"/>
    </row>
    <row r="41" spans="1:19" ht="15.75">
      <c r="A41" s="105"/>
      <c r="B41" s="76"/>
      <c r="C41" s="106"/>
      <c r="D41" s="107"/>
      <c r="E41" s="61"/>
      <c r="F41" s="107"/>
      <c r="G41" s="108"/>
      <c r="H41" s="61"/>
      <c r="I41" s="61"/>
      <c r="J41" s="61"/>
      <c r="K41" s="60"/>
      <c r="L41" s="60"/>
      <c r="M41" s="61"/>
      <c r="N41" s="61"/>
      <c r="O41" s="61"/>
      <c r="P41" s="61"/>
      <c r="Q41" s="61"/>
      <c r="R41" s="61"/>
      <c r="S41" s="93"/>
    </row>
    <row r="42" spans="1:19" ht="15.75">
      <c r="A42" s="105"/>
      <c r="B42" s="76"/>
      <c r="C42" s="16"/>
      <c r="D42" s="107"/>
      <c r="E42" s="61"/>
      <c r="F42" s="61"/>
      <c r="G42" s="60"/>
      <c r="H42" s="61"/>
      <c r="I42" s="61"/>
      <c r="J42" s="61"/>
      <c r="K42" s="60"/>
      <c r="L42" s="60"/>
      <c r="M42" s="61"/>
      <c r="N42" s="61"/>
      <c r="O42" s="61"/>
      <c r="P42" s="61"/>
      <c r="Q42" s="61"/>
      <c r="R42" s="61"/>
      <c r="S42" s="93"/>
    </row>
    <row r="43" spans="1:19" ht="15.75">
      <c r="A43" s="105"/>
      <c r="B43" s="76"/>
      <c r="C43" s="16"/>
      <c r="D43" s="107"/>
      <c r="E43" s="61"/>
      <c r="F43" s="61"/>
      <c r="G43" s="60"/>
      <c r="H43" s="61"/>
      <c r="I43" s="61"/>
      <c r="J43" s="61"/>
      <c r="K43" s="60"/>
      <c r="L43" s="60"/>
      <c r="M43" s="61"/>
      <c r="N43" s="61"/>
      <c r="O43" s="61"/>
      <c r="P43" s="61"/>
      <c r="Q43" s="61"/>
      <c r="R43" s="61"/>
      <c r="S43" s="93"/>
    </row>
    <row r="44" spans="1:19" ht="15.75">
      <c r="A44" s="105"/>
      <c r="B44" s="76"/>
      <c r="C44" s="16"/>
      <c r="D44" s="107"/>
      <c r="E44" s="61"/>
      <c r="F44" s="61"/>
      <c r="G44" s="60"/>
      <c r="H44" s="61"/>
      <c r="I44" s="61"/>
      <c r="J44" s="61"/>
      <c r="K44" s="60"/>
      <c r="L44" s="60"/>
      <c r="M44" s="61"/>
      <c r="N44" s="61"/>
      <c r="O44" s="61"/>
      <c r="P44" s="61"/>
      <c r="Q44" s="61"/>
      <c r="R44" s="61"/>
      <c r="S44" s="93"/>
    </row>
    <row r="45" spans="1:19" ht="15.75">
      <c r="A45" s="105"/>
      <c r="B45" s="76"/>
      <c r="C45" s="16"/>
      <c r="D45" s="107"/>
      <c r="E45" s="61"/>
      <c r="F45" s="61"/>
      <c r="G45" s="60"/>
      <c r="H45" s="61"/>
      <c r="I45" s="61"/>
      <c r="J45" s="61"/>
      <c r="K45" s="60"/>
      <c r="L45" s="60"/>
      <c r="M45" s="61"/>
      <c r="N45" s="61"/>
      <c r="O45" s="61"/>
      <c r="P45" s="61"/>
      <c r="Q45" s="61"/>
      <c r="R45" s="61"/>
      <c r="S45" s="93"/>
    </row>
    <row r="46" spans="1:19" ht="15.75">
      <c r="A46" s="105"/>
      <c r="B46" s="76"/>
      <c r="C46" s="16"/>
      <c r="D46" s="61"/>
      <c r="E46" s="61"/>
      <c r="F46" s="61"/>
      <c r="G46" s="60"/>
      <c r="H46" s="61"/>
      <c r="I46" s="61"/>
      <c r="J46" s="61"/>
      <c r="K46" s="60"/>
      <c r="L46" s="60"/>
      <c r="M46" s="61"/>
      <c r="N46" s="61"/>
      <c r="O46" s="61"/>
      <c r="P46" s="61"/>
      <c r="Q46" s="61"/>
      <c r="R46" s="61"/>
      <c r="S46" s="93"/>
    </row>
    <row r="47" spans="1:19" ht="15.75">
      <c r="A47" s="105"/>
      <c r="B47" s="76"/>
      <c r="C47" s="16"/>
      <c r="D47" s="61"/>
      <c r="E47" s="61"/>
      <c r="F47" s="61"/>
      <c r="G47" s="60"/>
      <c r="H47" s="61"/>
      <c r="I47" s="61"/>
      <c r="J47" s="61"/>
      <c r="K47" s="60"/>
      <c r="L47" s="60"/>
      <c r="M47" s="61"/>
      <c r="N47" s="61"/>
      <c r="O47" s="61"/>
      <c r="P47" s="61"/>
      <c r="Q47" s="61"/>
      <c r="R47" s="61"/>
      <c r="S47" s="93"/>
    </row>
    <row r="48" spans="1:19" ht="15.75">
      <c r="A48" s="105"/>
      <c r="B48" s="76"/>
      <c r="C48" s="16"/>
      <c r="D48" s="61"/>
      <c r="E48" s="61"/>
      <c r="F48" s="61"/>
      <c r="G48" s="60"/>
      <c r="H48" s="61"/>
      <c r="I48" s="61"/>
      <c r="J48" s="61"/>
      <c r="K48" s="60"/>
      <c r="L48" s="60"/>
      <c r="M48" s="61"/>
      <c r="N48" s="61"/>
      <c r="O48" s="61"/>
      <c r="P48" s="61"/>
      <c r="Q48" s="61"/>
      <c r="R48" s="61"/>
      <c r="S48" s="93"/>
    </row>
    <row r="49" spans="1:19" ht="15.75">
      <c r="A49" s="105"/>
      <c r="B49" s="76"/>
      <c r="C49" s="109"/>
      <c r="D49" s="62"/>
      <c r="E49" s="61"/>
      <c r="F49" s="62"/>
      <c r="G49" s="63"/>
      <c r="H49" s="61"/>
      <c r="I49" s="61"/>
      <c r="J49" s="61"/>
      <c r="K49" s="60"/>
      <c r="L49" s="60"/>
      <c r="M49" s="61"/>
      <c r="N49" s="61"/>
      <c r="O49" s="61"/>
      <c r="P49" s="61"/>
      <c r="Q49" s="61"/>
      <c r="R49" s="61"/>
      <c r="S49" s="93"/>
    </row>
    <row r="50" spans="1:19" ht="15.75">
      <c r="A50" s="105"/>
      <c r="B50" s="76"/>
      <c r="C50" s="16"/>
      <c r="D50" s="61"/>
      <c r="E50" s="61"/>
      <c r="F50" s="61"/>
      <c r="G50" s="60"/>
      <c r="H50" s="61"/>
      <c r="I50" s="61"/>
      <c r="J50" s="61"/>
      <c r="K50" s="60"/>
      <c r="L50" s="93"/>
      <c r="M50" s="61"/>
      <c r="N50" s="61"/>
      <c r="O50" s="61"/>
      <c r="P50" s="61"/>
      <c r="Q50" s="61"/>
      <c r="R50" s="61"/>
      <c r="S50" s="93"/>
    </row>
    <row r="51" spans="1:19" ht="15.75">
      <c r="A51" s="105"/>
      <c r="B51" s="76"/>
      <c r="C51" s="16"/>
      <c r="D51" s="61"/>
      <c r="E51" s="61"/>
      <c r="F51" s="61"/>
      <c r="G51" s="60"/>
      <c r="H51" s="61"/>
      <c r="I51" s="61"/>
      <c r="J51" s="61"/>
      <c r="K51" s="60"/>
      <c r="L51" s="93"/>
      <c r="M51" s="61"/>
      <c r="N51" s="61"/>
      <c r="O51" s="61"/>
      <c r="P51" s="61"/>
      <c r="Q51" s="61"/>
      <c r="R51" s="61"/>
      <c r="S51" s="93"/>
    </row>
    <row r="52" spans="1:19" ht="15.75">
      <c r="A52" s="105"/>
      <c r="B52" s="76"/>
      <c r="C52" s="16"/>
      <c r="D52" s="61"/>
      <c r="E52" s="61"/>
      <c r="F52" s="61"/>
      <c r="G52" s="60"/>
      <c r="H52" s="61"/>
      <c r="I52" s="61"/>
      <c r="J52" s="61"/>
      <c r="K52" s="60"/>
      <c r="L52" s="60"/>
      <c r="M52" s="61"/>
      <c r="N52" s="61"/>
      <c r="O52" s="61"/>
      <c r="P52" s="61"/>
      <c r="Q52" s="61"/>
      <c r="R52" s="61"/>
      <c r="S52" s="93"/>
    </row>
    <row r="53" spans="1:19" ht="15.75">
      <c r="A53" s="105"/>
      <c r="B53" s="76"/>
      <c r="C53" s="16"/>
      <c r="D53" s="61"/>
      <c r="E53" s="61"/>
      <c r="F53" s="61"/>
      <c r="G53" s="108"/>
      <c r="H53" s="61"/>
      <c r="I53" s="61"/>
      <c r="J53" s="61"/>
      <c r="K53" s="60"/>
      <c r="L53" s="60"/>
      <c r="M53" s="61"/>
      <c r="N53" s="61"/>
      <c r="O53" s="61"/>
      <c r="P53" s="61"/>
      <c r="Q53" s="61"/>
      <c r="R53" s="61"/>
      <c r="S53" s="93"/>
    </row>
    <row r="54" spans="1:19" ht="15.75">
      <c r="A54" s="105"/>
      <c r="B54" s="76"/>
      <c r="C54" s="16"/>
      <c r="D54" s="61"/>
      <c r="E54" s="61"/>
      <c r="F54" s="61"/>
      <c r="G54" s="108"/>
      <c r="H54" s="61"/>
      <c r="I54" s="61"/>
      <c r="J54" s="61"/>
      <c r="K54" s="60"/>
      <c r="L54" s="60"/>
      <c r="M54" s="61"/>
      <c r="N54" s="61"/>
      <c r="O54" s="61"/>
      <c r="P54" s="61"/>
      <c r="Q54" s="61"/>
      <c r="R54" s="61"/>
      <c r="S54" s="93"/>
    </row>
    <row r="55" spans="1:19" ht="15.75">
      <c r="A55" s="105"/>
      <c r="B55" s="76"/>
      <c r="C55" s="16"/>
      <c r="D55" s="61"/>
      <c r="E55" s="61"/>
      <c r="F55" s="61"/>
      <c r="G55" s="108"/>
      <c r="H55" s="61"/>
      <c r="I55" s="61"/>
      <c r="J55" s="61"/>
      <c r="K55" s="60"/>
      <c r="L55" s="60"/>
      <c r="M55" s="61"/>
      <c r="N55" s="61"/>
      <c r="O55" s="61"/>
      <c r="P55" s="61"/>
      <c r="Q55" s="61"/>
      <c r="R55" s="61"/>
      <c r="S55" s="93"/>
    </row>
    <row r="56" spans="1:19" ht="15.75">
      <c r="A56" s="105"/>
      <c r="B56" s="76"/>
      <c r="C56" s="16"/>
      <c r="D56" s="61"/>
      <c r="E56" s="61"/>
      <c r="F56" s="61"/>
      <c r="G56" s="108"/>
      <c r="H56" s="61"/>
      <c r="I56" s="61"/>
      <c r="J56" s="61"/>
      <c r="K56" s="60"/>
      <c r="M56" s="61"/>
      <c r="N56" s="61"/>
      <c r="O56" s="61"/>
      <c r="P56" s="61"/>
      <c r="Q56" s="61"/>
      <c r="R56" s="61"/>
      <c r="S56" s="93"/>
    </row>
    <row r="57" spans="1:19" ht="15.75">
      <c r="A57" s="105"/>
      <c r="B57" s="76"/>
      <c r="C57" s="16"/>
      <c r="D57" s="61"/>
      <c r="E57" s="61"/>
      <c r="F57" s="61"/>
      <c r="G57" s="64"/>
      <c r="H57" s="61"/>
      <c r="I57" s="61"/>
      <c r="J57" s="61"/>
      <c r="K57" s="60"/>
      <c r="L57" s="60"/>
      <c r="M57" s="61"/>
      <c r="N57" s="61"/>
      <c r="O57" s="61"/>
      <c r="P57" s="61"/>
      <c r="Q57" s="61"/>
      <c r="R57" s="61"/>
      <c r="S57" s="93"/>
    </row>
    <row r="58" spans="1:19" ht="15.75">
      <c r="A58" s="105"/>
      <c r="B58" s="76"/>
      <c r="C58" s="16"/>
      <c r="D58" s="61"/>
      <c r="E58" s="61"/>
      <c r="F58" s="61"/>
      <c r="G58" s="60"/>
      <c r="H58" s="61"/>
      <c r="I58" s="61"/>
      <c r="J58" s="61"/>
      <c r="K58" s="60"/>
      <c r="L58" s="60"/>
      <c r="M58" s="61"/>
      <c r="N58" s="61"/>
      <c r="O58" s="61"/>
      <c r="P58" s="61"/>
      <c r="Q58" s="61"/>
      <c r="R58" s="61"/>
      <c r="S58" s="93"/>
    </row>
    <row r="59" spans="1:19" ht="15.75">
      <c r="A59" s="105"/>
      <c r="B59" s="76"/>
      <c r="C59" s="16"/>
      <c r="D59" s="61"/>
      <c r="E59" s="61"/>
      <c r="F59" s="61"/>
      <c r="G59" s="60"/>
      <c r="H59" s="61"/>
      <c r="I59" s="61"/>
      <c r="J59" s="61"/>
      <c r="K59" s="60"/>
      <c r="L59" s="60"/>
      <c r="M59" s="61"/>
      <c r="N59" s="61"/>
      <c r="O59" s="61"/>
      <c r="P59" s="61"/>
      <c r="Q59" s="61"/>
      <c r="R59" s="61"/>
      <c r="S59" s="93"/>
    </row>
    <row r="60" spans="1:19" ht="15.75">
      <c r="A60" s="105"/>
      <c r="B60" s="76"/>
      <c r="C60" s="16"/>
      <c r="D60" s="61"/>
      <c r="E60" s="61"/>
      <c r="F60" s="61"/>
      <c r="G60" s="61"/>
      <c r="H60" s="61"/>
      <c r="I60" s="61"/>
      <c r="J60" s="61"/>
      <c r="K60" s="60"/>
      <c r="L60" s="60"/>
      <c r="M60" s="61"/>
      <c r="N60" s="61"/>
      <c r="O60" s="61"/>
      <c r="P60" s="61"/>
      <c r="Q60" s="61"/>
      <c r="R60" s="61"/>
      <c r="S60" s="93"/>
    </row>
    <row r="61" spans="1:19" ht="15.75">
      <c r="A61" s="105"/>
      <c r="B61" s="76"/>
      <c r="C61" s="16"/>
      <c r="D61" s="61"/>
      <c r="E61" s="61"/>
      <c r="F61" s="61"/>
      <c r="G61" s="61"/>
      <c r="H61" s="61"/>
      <c r="I61" s="61"/>
      <c r="J61" s="61"/>
      <c r="K61" s="60"/>
      <c r="L61" s="60"/>
      <c r="M61" s="61"/>
      <c r="N61" s="61"/>
      <c r="O61" s="61"/>
      <c r="P61" s="61"/>
      <c r="Q61" s="61"/>
      <c r="R61" s="61"/>
      <c r="S61" s="93"/>
    </row>
    <row r="62" spans="1:19" ht="15.75">
      <c r="A62" s="105"/>
      <c r="B62" s="76"/>
      <c r="C62" s="16"/>
      <c r="D62" s="61"/>
      <c r="E62" s="61"/>
      <c r="F62" s="61"/>
      <c r="G62" s="61"/>
      <c r="H62" s="61"/>
      <c r="I62" s="61"/>
      <c r="J62" s="61"/>
      <c r="K62" s="60"/>
      <c r="L62" s="60"/>
      <c r="M62" s="61"/>
      <c r="N62" s="61"/>
      <c r="O62" s="61"/>
      <c r="P62" s="61"/>
      <c r="Q62" s="61"/>
      <c r="R62" s="61"/>
      <c r="S62" s="93"/>
    </row>
    <row r="63" spans="1:19" ht="15.75">
      <c r="A63" s="105"/>
      <c r="B63" s="76"/>
      <c r="C63" s="16"/>
      <c r="D63" s="61"/>
      <c r="E63" s="61"/>
      <c r="F63" s="61"/>
      <c r="G63" s="61"/>
      <c r="H63" s="61"/>
      <c r="I63" s="61"/>
      <c r="J63" s="61"/>
      <c r="K63" s="60"/>
      <c r="L63" s="60"/>
      <c r="M63" s="61"/>
      <c r="N63" s="61"/>
      <c r="O63" s="61"/>
      <c r="P63" s="61"/>
      <c r="Q63" s="61"/>
      <c r="R63" s="61"/>
      <c r="S63" s="93"/>
    </row>
    <row r="64" spans="1:19" ht="15.75">
      <c r="A64" s="105"/>
      <c r="B64" s="76"/>
      <c r="C64" s="16"/>
      <c r="D64" s="61"/>
      <c r="E64" s="61"/>
      <c r="F64" s="61"/>
      <c r="G64" s="61"/>
      <c r="H64" s="61"/>
      <c r="I64" s="61"/>
      <c r="J64" s="61"/>
      <c r="K64" s="60"/>
      <c r="L64" s="60"/>
      <c r="M64" s="61"/>
      <c r="N64" s="61"/>
      <c r="O64" s="61"/>
      <c r="P64" s="61"/>
      <c r="Q64" s="61"/>
      <c r="R64" s="61"/>
      <c r="S64" s="93"/>
    </row>
    <row r="65" spans="1:19" ht="15.75">
      <c r="A65" s="105"/>
      <c r="B65" s="76"/>
      <c r="C65" s="16"/>
      <c r="D65" s="61"/>
      <c r="E65" s="61"/>
      <c r="F65" s="61"/>
      <c r="G65" s="61"/>
      <c r="H65" s="61"/>
      <c r="I65" s="61"/>
      <c r="J65" s="61"/>
      <c r="K65" s="60"/>
      <c r="L65" s="93"/>
      <c r="M65" s="61"/>
      <c r="N65" s="61"/>
      <c r="O65" s="61"/>
      <c r="P65" s="61"/>
      <c r="Q65" s="61"/>
      <c r="R65" s="61"/>
      <c r="S65" s="93"/>
    </row>
    <row r="66" spans="1:19" ht="15.75">
      <c r="A66" s="105"/>
      <c r="B66" s="76"/>
      <c r="C66" s="16"/>
      <c r="D66" s="61"/>
      <c r="E66" s="61"/>
      <c r="F66" s="61"/>
      <c r="G66" s="61"/>
      <c r="H66" s="61"/>
      <c r="I66" s="61"/>
      <c r="J66" s="61"/>
      <c r="K66" s="60"/>
      <c r="L66" s="93"/>
      <c r="M66" s="61"/>
      <c r="N66" s="61"/>
      <c r="O66" s="61"/>
      <c r="P66" s="61"/>
      <c r="Q66" s="61"/>
      <c r="R66" s="61"/>
      <c r="S66" s="93"/>
    </row>
    <row r="67" spans="1:19" ht="15.75">
      <c r="A67" s="105"/>
      <c r="B67" s="76"/>
      <c r="C67" s="16"/>
      <c r="D67" s="61"/>
      <c r="E67" s="61"/>
      <c r="F67" s="61"/>
      <c r="G67" s="61"/>
      <c r="H67" s="61"/>
      <c r="I67" s="61"/>
      <c r="J67" s="61"/>
      <c r="K67" s="60"/>
      <c r="L67" s="93"/>
      <c r="M67" s="61"/>
      <c r="N67" s="61"/>
      <c r="O67" s="61"/>
      <c r="P67" s="61"/>
      <c r="Q67" s="61"/>
      <c r="R67" s="61"/>
      <c r="S67" s="93"/>
    </row>
    <row r="68" spans="1:19" ht="15.75">
      <c r="A68" s="105"/>
      <c r="B68" s="76"/>
      <c r="C68" s="16"/>
      <c r="D68" s="61"/>
      <c r="E68" s="61"/>
      <c r="F68" s="61"/>
      <c r="G68" s="61"/>
      <c r="H68" s="61"/>
      <c r="I68" s="61"/>
      <c r="J68" s="61"/>
      <c r="K68" s="60"/>
      <c r="L68" s="93"/>
      <c r="M68" s="61"/>
      <c r="N68" s="61"/>
      <c r="O68" s="61"/>
      <c r="P68" s="61"/>
      <c r="Q68" s="61"/>
      <c r="R68" s="61"/>
      <c r="S68" s="93"/>
    </row>
    <row r="69" spans="1:19" ht="15.75">
      <c r="A69" s="105"/>
      <c r="B69" s="76"/>
      <c r="C69" s="16"/>
      <c r="D69" s="61"/>
      <c r="E69" s="61"/>
      <c r="F69" s="61"/>
      <c r="G69" s="61"/>
      <c r="H69" s="61"/>
      <c r="I69" s="61"/>
      <c r="J69" s="61"/>
      <c r="K69" s="60"/>
      <c r="L69" s="61"/>
      <c r="M69" s="61"/>
      <c r="N69" s="61"/>
      <c r="O69" s="61"/>
      <c r="P69" s="61"/>
      <c r="Q69" s="61"/>
      <c r="R69" s="61"/>
      <c r="S69" s="93"/>
    </row>
    <row r="70" spans="1:19" ht="15.75">
      <c r="A70" s="105"/>
      <c r="B70" s="76"/>
      <c r="C70" s="16"/>
      <c r="D70" s="61"/>
      <c r="E70" s="61"/>
      <c r="F70" s="61"/>
      <c r="G70" s="61"/>
      <c r="H70" s="61"/>
      <c r="I70" s="61"/>
      <c r="J70" s="61"/>
      <c r="K70" s="60"/>
      <c r="L70" s="60"/>
      <c r="M70" s="61"/>
      <c r="N70" s="61"/>
      <c r="O70" s="61"/>
      <c r="P70" s="61"/>
      <c r="Q70" s="61"/>
      <c r="R70" s="61"/>
      <c r="S70" s="93"/>
    </row>
    <row r="71" spans="1:19" ht="15.75">
      <c r="A71" s="105"/>
      <c r="B71" s="76"/>
      <c r="C71" s="16"/>
      <c r="D71" s="61"/>
      <c r="E71" s="61"/>
      <c r="F71" s="61"/>
      <c r="G71" s="61"/>
      <c r="H71" s="61"/>
      <c r="I71" s="61"/>
      <c r="J71" s="61"/>
      <c r="K71" s="60"/>
      <c r="L71" s="60"/>
      <c r="M71" s="61"/>
      <c r="N71" s="61"/>
      <c r="O71" s="61"/>
      <c r="P71" s="61"/>
      <c r="Q71" s="61"/>
      <c r="R71" s="61"/>
      <c r="S71" s="93"/>
    </row>
    <row r="72" spans="1:19" ht="15.75">
      <c r="A72" s="105"/>
      <c r="B72" s="76"/>
      <c r="C72" s="16"/>
      <c r="D72" s="61"/>
      <c r="E72" s="61"/>
      <c r="F72" s="61"/>
      <c r="G72" s="61"/>
      <c r="H72" s="61"/>
      <c r="I72" s="61"/>
      <c r="J72" s="61"/>
      <c r="K72" s="60"/>
      <c r="L72" s="60"/>
      <c r="M72" s="61"/>
      <c r="N72" s="61"/>
      <c r="O72" s="61"/>
      <c r="P72" s="61"/>
      <c r="Q72" s="61"/>
      <c r="R72" s="61"/>
      <c r="S72" s="93"/>
    </row>
    <row r="73" spans="1:19" ht="15.75">
      <c r="A73" s="105"/>
      <c r="B73" s="76"/>
      <c r="C73" s="16"/>
      <c r="D73" s="61"/>
      <c r="E73" s="61"/>
      <c r="F73" s="61"/>
      <c r="G73" s="61"/>
      <c r="H73" s="61"/>
      <c r="I73" s="61"/>
      <c r="J73" s="61"/>
      <c r="K73" s="60"/>
      <c r="L73" s="60"/>
      <c r="M73" s="61"/>
      <c r="N73" s="61"/>
      <c r="O73" s="61"/>
      <c r="P73" s="61"/>
      <c r="Q73" s="61"/>
      <c r="R73" s="61"/>
      <c r="S73" s="93"/>
    </row>
    <row r="74" spans="1:19" ht="15.75">
      <c r="A74" s="105"/>
      <c r="B74" s="76"/>
      <c r="C74" s="16"/>
      <c r="D74" s="61"/>
      <c r="E74" s="61"/>
      <c r="F74" s="61"/>
      <c r="G74" s="61"/>
      <c r="H74" s="61"/>
      <c r="I74" s="61"/>
      <c r="J74" s="61"/>
      <c r="K74" s="60"/>
      <c r="L74" s="60"/>
      <c r="M74" s="61"/>
      <c r="N74" s="61"/>
      <c r="O74" s="61"/>
      <c r="P74" s="61"/>
      <c r="Q74" s="61"/>
      <c r="R74" s="61"/>
      <c r="S74" s="93"/>
    </row>
    <row r="75" spans="1:19" ht="15.75">
      <c r="A75" s="105"/>
      <c r="B75" s="76"/>
      <c r="C75" s="16"/>
      <c r="D75" s="61"/>
      <c r="E75" s="61"/>
      <c r="F75" s="61"/>
      <c r="G75" s="61"/>
      <c r="H75" s="61"/>
      <c r="I75" s="61"/>
      <c r="J75" s="61"/>
      <c r="K75" s="60"/>
      <c r="L75" s="60"/>
      <c r="M75" s="61"/>
      <c r="N75" s="61"/>
      <c r="O75" s="61"/>
      <c r="P75" s="61"/>
      <c r="Q75" s="61"/>
      <c r="R75" s="61"/>
      <c r="S75" s="93"/>
    </row>
    <row r="76" spans="1:19" ht="15.75">
      <c r="A76" s="105"/>
      <c r="B76" s="76"/>
      <c r="C76" s="16"/>
      <c r="D76" s="61"/>
      <c r="E76" s="61"/>
      <c r="F76" s="61"/>
      <c r="G76" s="61"/>
      <c r="H76" s="61"/>
      <c r="I76" s="61"/>
      <c r="J76" s="61"/>
      <c r="K76" s="60"/>
      <c r="L76" s="60"/>
      <c r="M76" s="61"/>
      <c r="N76" s="61"/>
      <c r="O76" s="61"/>
      <c r="P76" s="61"/>
      <c r="Q76" s="61"/>
      <c r="R76" s="61"/>
      <c r="S76" s="93"/>
    </row>
    <row r="77" spans="1:19" ht="15.75">
      <c r="A77" s="105"/>
      <c r="B77" s="76"/>
      <c r="C77" s="16"/>
      <c r="D77" s="61"/>
      <c r="E77" s="61"/>
      <c r="F77" s="61"/>
      <c r="G77" s="61"/>
      <c r="H77" s="61"/>
      <c r="I77" s="61"/>
      <c r="J77" s="61"/>
      <c r="K77" s="60"/>
      <c r="L77" s="93"/>
      <c r="M77" s="61"/>
      <c r="N77" s="61"/>
      <c r="O77" s="61"/>
      <c r="P77" s="61"/>
      <c r="Q77" s="61"/>
      <c r="R77" s="61"/>
      <c r="S77" s="93"/>
    </row>
    <row r="78" spans="1:19" ht="15.75">
      <c r="A78" s="105"/>
      <c r="B78" s="76"/>
      <c r="C78" s="16"/>
      <c r="D78" s="61"/>
      <c r="E78" s="61"/>
      <c r="F78" s="61"/>
      <c r="G78" s="61"/>
      <c r="H78" s="61"/>
      <c r="I78" s="61"/>
      <c r="J78" s="61"/>
      <c r="K78" s="60"/>
      <c r="L78" s="93"/>
      <c r="M78" s="61"/>
      <c r="N78" s="61"/>
      <c r="O78" s="61"/>
      <c r="P78" s="61"/>
      <c r="Q78" s="61"/>
      <c r="R78" s="61"/>
      <c r="S78" s="93"/>
    </row>
    <row r="79" spans="1:19" ht="15.75">
      <c r="A79" s="105"/>
      <c r="B79" s="76"/>
      <c r="C79" s="16"/>
      <c r="D79" s="61"/>
      <c r="E79" s="61"/>
      <c r="F79" s="61"/>
      <c r="G79" s="61"/>
      <c r="H79" s="61"/>
      <c r="I79" s="61"/>
      <c r="J79" s="61"/>
      <c r="K79" s="60"/>
      <c r="L79" s="60"/>
      <c r="M79" s="61"/>
      <c r="N79" s="61"/>
      <c r="O79" s="61"/>
      <c r="P79" s="61"/>
      <c r="Q79" s="61"/>
      <c r="R79" s="61"/>
      <c r="S79" s="93"/>
    </row>
    <row r="80" spans="1:19" ht="15.75">
      <c r="A80" s="105"/>
      <c r="B80" s="76"/>
      <c r="C80" s="16"/>
      <c r="D80" s="61"/>
      <c r="E80" s="61"/>
      <c r="F80" s="61"/>
      <c r="G80" s="61"/>
      <c r="H80" s="61"/>
      <c r="I80" s="61"/>
      <c r="J80" s="61"/>
      <c r="K80" s="60"/>
      <c r="M80" s="61"/>
      <c r="N80" s="61"/>
      <c r="O80" s="61"/>
      <c r="P80" s="61"/>
      <c r="Q80" s="61"/>
      <c r="R80" s="61"/>
      <c r="S80" s="93"/>
    </row>
    <row r="81" spans="1:19" ht="15.75">
      <c r="A81" s="105"/>
      <c r="B81" s="76"/>
      <c r="C81" s="16"/>
      <c r="D81" s="61"/>
      <c r="E81" s="61"/>
      <c r="F81" s="61"/>
      <c r="G81" s="61"/>
      <c r="H81" s="61"/>
      <c r="I81" s="61"/>
      <c r="J81" s="61"/>
      <c r="K81" s="60"/>
      <c r="L81" s="93"/>
      <c r="M81" s="61"/>
      <c r="N81" s="61"/>
      <c r="O81" s="61"/>
      <c r="P81" s="61"/>
      <c r="Q81" s="61"/>
      <c r="R81" s="61"/>
      <c r="S81" s="93"/>
    </row>
    <row r="82" spans="1:19" ht="15.75">
      <c r="A82" s="105"/>
      <c r="B82" s="76"/>
      <c r="C82" s="16"/>
      <c r="D82" s="61"/>
      <c r="E82" s="61"/>
      <c r="F82" s="61"/>
      <c r="G82" s="61"/>
      <c r="H82" s="61"/>
      <c r="I82" s="61"/>
      <c r="J82" s="61"/>
      <c r="K82" s="60"/>
      <c r="L82" s="93"/>
      <c r="M82" s="61"/>
      <c r="N82" s="61"/>
      <c r="O82" s="61"/>
      <c r="P82" s="61"/>
      <c r="Q82" s="61"/>
      <c r="R82" s="61"/>
      <c r="S82" s="93"/>
    </row>
    <row r="83" spans="1:19" ht="15.75">
      <c r="A83" s="105"/>
      <c r="B83" s="76"/>
      <c r="C83" s="16"/>
      <c r="D83" s="61"/>
      <c r="E83" s="61"/>
      <c r="F83" s="61"/>
      <c r="G83" s="61"/>
      <c r="H83" s="61"/>
      <c r="I83" s="61"/>
      <c r="J83" s="61"/>
      <c r="K83" s="60"/>
      <c r="L83" s="93"/>
      <c r="M83" s="61"/>
      <c r="N83" s="61"/>
      <c r="O83" s="61"/>
      <c r="P83" s="61"/>
      <c r="Q83" s="61"/>
      <c r="R83" s="61"/>
      <c r="S83" s="93"/>
    </row>
    <row r="84" spans="1:19" ht="15.75">
      <c r="A84" s="105"/>
      <c r="B84" s="76"/>
      <c r="C84" s="16"/>
      <c r="D84" s="61"/>
      <c r="E84" s="61"/>
      <c r="F84" s="61"/>
      <c r="G84" s="61"/>
      <c r="H84" s="61"/>
      <c r="I84" s="61"/>
      <c r="J84" s="61"/>
      <c r="K84" s="60"/>
      <c r="L84" s="93"/>
      <c r="M84" s="61"/>
      <c r="N84" s="61"/>
      <c r="O84" s="61"/>
      <c r="P84" s="61"/>
      <c r="Q84" s="61"/>
      <c r="R84" s="61"/>
      <c r="S84" s="93"/>
    </row>
    <row r="85" spans="1:19" ht="15.75">
      <c r="A85" s="105"/>
      <c r="B85" s="76"/>
      <c r="C85" s="16"/>
      <c r="D85" s="61"/>
      <c r="E85" s="61"/>
      <c r="F85" s="61"/>
      <c r="G85" s="61"/>
      <c r="H85" s="61"/>
      <c r="I85" s="61"/>
      <c r="J85" s="61"/>
      <c r="K85" s="60"/>
      <c r="L85" s="93"/>
      <c r="M85" s="61"/>
      <c r="N85" s="61"/>
      <c r="O85" s="61"/>
      <c r="P85" s="61"/>
      <c r="Q85" s="61"/>
      <c r="R85" s="61"/>
      <c r="S85" s="93"/>
    </row>
    <row r="86" spans="1:19" ht="15.75">
      <c r="A86" s="105"/>
      <c r="B86" s="76"/>
      <c r="C86" s="16"/>
      <c r="D86" s="61"/>
      <c r="E86" s="61"/>
      <c r="F86" s="61"/>
      <c r="G86" s="61"/>
      <c r="H86" s="61"/>
      <c r="I86" s="61"/>
      <c r="J86" s="61"/>
      <c r="K86" s="60"/>
      <c r="L86" s="61"/>
      <c r="M86" s="61"/>
      <c r="N86" s="61"/>
      <c r="O86" s="61"/>
      <c r="P86" s="61"/>
      <c r="Q86" s="61"/>
      <c r="R86" s="61"/>
      <c r="S86" s="93"/>
    </row>
    <row r="87" spans="1:19" ht="15.75">
      <c r="A87" s="105"/>
      <c r="B87" s="76"/>
      <c r="C87" s="16"/>
      <c r="D87" s="61"/>
      <c r="E87" s="61"/>
      <c r="F87" s="61"/>
      <c r="G87" s="61"/>
      <c r="H87" s="61"/>
      <c r="I87" s="61"/>
      <c r="J87" s="61"/>
      <c r="K87" s="60"/>
      <c r="L87" s="61"/>
      <c r="M87" s="61"/>
      <c r="N87" s="61"/>
      <c r="O87" s="61"/>
      <c r="P87" s="61"/>
      <c r="Q87" s="61"/>
      <c r="R87" s="61"/>
      <c r="S87" s="93"/>
    </row>
    <row r="88" spans="1:19" ht="15.75">
      <c r="A88" s="105"/>
      <c r="B88" s="76"/>
      <c r="C88" s="16"/>
      <c r="D88" s="61"/>
      <c r="E88" s="61"/>
      <c r="F88" s="61"/>
      <c r="G88" s="61"/>
      <c r="H88" s="61"/>
      <c r="I88" s="61"/>
      <c r="J88" s="61"/>
      <c r="K88" s="60"/>
      <c r="L88" s="61"/>
      <c r="M88" s="61"/>
      <c r="N88" s="61"/>
      <c r="O88" s="61"/>
      <c r="P88" s="61"/>
      <c r="Q88" s="61"/>
      <c r="R88" s="61"/>
      <c r="S88" s="93"/>
    </row>
    <row r="89" spans="1:19">
      <c r="C89" s="1"/>
      <c r="G89" s="1"/>
    </row>
    <row r="90" spans="1:19">
      <c r="C90" s="1"/>
      <c r="G90" s="1"/>
    </row>
    <row r="91" spans="1:19">
      <c r="C91" s="1"/>
      <c r="G91" s="1"/>
    </row>
    <row r="92" spans="1:19">
      <c r="C92" s="1"/>
      <c r="G92" s="1"/>
    </row>
    <row r="93" spans="1:19">
      <c r="C93" s="1"/>
      <c r="G93" s="1"/>
    </row>
    <row r="94" spans="1:19">
      <c r="C94" s="1"/>
      <c r="G94" s="1"/>
    </row>
    <row r="95" spans="1:19">
      <c r="C95" s="1"/>
      <c r="G95" s="1"/>
    </row>
    <row r="96" spans="1:19">
      <c r="C96" s="1"/>
      <c r="G96" s="1"/>
    </row>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pans="3:7">
      <c r="C177" s="1"/>
      <c r="G177" s="1"/>
    </row>
    <row r="178" spans="3:7">
      <c r="C178" s="1"/>
      <c r="G178" s="1"/>
    </row>
    <row r="179" spans="3:7">
      <c r="C179" s="1"/>
      <c r="G179" s="1"/>
    </row>
    <row r="180" spans="3:7">
      <c r="C180" s="1"/>
      <c r="G180" s="1"/>
    </row>
    <row r="181" spans="3:7">
      <c r="C181" s="1"/>
      <c r="G181" s="1"/>
    </row>
    <row r="182" spans="3:7">
      <c r="C182" s="1"/>
      <c r="G182" s="1"/>
    </row>
    <row r="183" spans="3:7">
      <c r="C183" s="1"/>
      <c r="G183" s="1"/>
    </row>
    <row r="184" spans="3:7">
      <c r="C184" s="1"/>
      <c r="G184" s="1"/>
    </row>
    <row r="185" spans="3:7">
      <c r="C185" s="1"/>
      <c r="G185" s="1"/>
    </row>
    <row r="186" spans="3:7">
      <c r="C186" s="1"/>
      <c r="G186" s="1"/>
    </row>
    <row r="187" spans="3:7">
      <c r="C187" s="1"/>
      <c r="G187" s="1"/>
    </row>
    <row r="188" spans="3:7">
      <c r="C188" s="1"/>
      <c r="G188" s="1"/>
    </row>
    <row r="189" spans="3:7">
      <c r="C189" s="1"/>
      <c r="G189" s="1"/>
    </row>
    <row r="190" spans="3:7" ht="15.75"/>
    <row r="191" spans="3:7" ht="15.75"/>
    <row r="192" spans="3:7" ht="15.75"/>
    <row r="193" ht="15.75"/>
    <row r="194" ht="15.75"/>
    <row r="195" ht="15.75"/>
    <row r="196" ht="15.75"/>
  </sheetData>
  <autoFilter ref="A8:AC88" xr:uid="{D5B0229D-F25F-40EE-960A-634C3833B3B3}"/>
  <mergeCells count="2">
    <mergeCell ref="A1:B1"/>
    <mergeCell ref="A5:S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EB6A2DE3-5124-584C-94DE-FB123FD72FC1}">
          <x14:formula1>
            <xm:f>'Pick Lists'!$M$2:$M$8</xm:f>
          </x14:formula1>
          <xm:sqref>R38:R57 R59:R88 Q9:Q88</xm:sqref>
        </x14:dataValidation>
        <x14:dataValidation type="list" allowBlank="1" showInputMessage="1" showErrorMessage="1" xr:uid="{9CFEBF86-761B-4E5F-9327-169EA02EB09A}">
          <x14:formula1>
            <xm:f>'Pick Lists'!$C$2:$C$5</xm:f>
          </x14:formula1>
          <xm:sqref>C1</xm:sqref>
        </x14:dataValidation>
        <x14:dataValidation type="list" allowBlank="1" showInputMessage="1" showErrorMessage="1" xr:uid="{5AE36AF8-03BB-4A39-8827-D2E594C76BBE}">
          <x14:formula1>
            <xm:f>'Pick Lists'!$S$2:$S$17</xm:f>
          </x14:formula1>
          <xm:sqref>C2</xm:sqref>
        </x14:dataValidation>
        <x14:dataValidation type="list" allowBlank="1" showInputMessage="1" showErrorMessage="1" xr:uid="{0A5FB46F-FC76-49FE-AF0A-8BDCB473ABCB}">
          <x14:formula1>
            <xm:f>'Pick Lists'!$U$2:$U$12</xm:f>
          </x14:formula1>
          <xm:sqref>D4 B4 C4</xm:sqref>
        </x14:dataValidation>
        <x14:dataValidation type="list" allowBlank="1" showInputMessage="1" showErrorMessage="1" xr:uid="{624F7CF8-F00F-E449-94FD-B29EDAB6D8AD}">
          <x14:formula1>
            <xm:f>'Pick Lists'!$E$2:$E$6</xm:f>
          </x14:formula1>
          <xm:sqref>E13:E88 E9 E11</xm:sqref>
        </x14:dataValidation>
        <x14:dataValidation type="list" allowBlank="1" showInputMessage="1" showErrorMessage="1" xr:uid="{F61DC8C0-14CD-2648-8AFA-48809E13C754}">
          <x14:formula1>
            <xm:f>'Pick Lists'!$G$2:$G$7</xm:f>
          </x14:formula1>
          <xm:sqref>H9 H11:H88 M9:M88</xm:sqref>
        </x14:dataValidation>
        <x14:dataValidation type="list" allowBlank="1" showInputMessage="1" showErrorMessage="1" xr:uid="{189061EC-2923-44AF-8DEB-50E85FA2EA1D}">
          <x14:formula1>
            <xm:f>'Pick Lists'!$Q$2:$Q$3</xm:f>
          </x14:formula1>
          <xm:sqref>F13:F88 F9 F11 S9:S88</xm:sqref>
        </x14:dataValidation>
        <x14:dataValidation type="list" allowBlank="1" showInputMessage="1" showErrorMessage="1" xr:uid="{2159E25E-4B25-DE43-A45B-64AD1AB1A606}">
          <x14:formula1>
            <xm:f>'Pick Lists'!$A$2:$A$10</xm:f>
          </x14:formula1>
          <xm:sqref>D13:E88 D9:E9 D11:E11 D12</xm:sqref>
        </x14:dataValidation>
        <x14:dataValidation type="list" allowBlank="1" showInputMessage="1" showErrorMessage="1" xr:uid="{AAD1A9D4-1B77-E44B-8277-4903665FC531}">
          <x14:formula1>
            <xm:f>'Pick Lists'!$K$2:$K$7</xm:f>
          </x14:formula1>
          <xm:sqref>P9:P88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B4F49-2808-4005-BA78-86301E6F1C54}">
  <dimension ref="A1:S15"/>
  <sheetViews>
    <sheetView workbookViewId="0">
      <selection activeCell="G13" sqref="G13"/>
    </sheetView>
  </sheetViews>
  <sheetFormatPr defaultRowHeight="15.75"/>
  <cols>
    <col min="1" max="1" width="44.75" customWidth="1"/>
    <col min="2" max="2" width="17.125" customWidth="1"/>
    <col min="3" max="3" width="42" customWidth="1"/>
    <col min="4" max="4" width="16.875" customWidth="1"/>
    <col min="7" max="7" width="55.625" customWidth="1"/>
  </cols>
  <sheetData>
    <row r="1" spans="1:19" ht="34.5">
      <c r="A1" s="188" t="s">
        <v>233</v>
      </c>
      <c r="B1" s="186" t="s">
        <v>234</v>
      </c>
      <c r="C1" s="180"/>
      <c r="D1" s="181"/>
      <c r="E1" s="181"/>
      <c r="F1" s="182"/>
      <c r="G1" s="183"/>
      <c r="H1" s="181"/>
      <c r="I1" s="181"/>
      <c r="J1" s="181"/>
      <c r="K1" s="181"/>
      <c r="L1" s="181"/>
      <c r="M1" s="181"/>
      <c r="N1" s="181"/>
      <c r="O1" s="181"/>
      <c r="P1" s="181"/>
      <c r="Q1" s="181"/>
      <c r="R1" s="181"/>
      <c r="S1" s="181"/>
    </row>
    <row r="2" spans="1:19" ht="34.5">
      <c r="A2" s="188" t="s">
        <v>235</v>
      </c>
      <c r="B2" s="187" t="s">
        <v>110</v>
      </c>
      <c r="C2" s="184"/>
      <c r="D2" s="184"/>
      <c r="E2" s="181"/>
      <c r="F2" s="185"/>
      <c r="G2" s="183"/>
      <c r="H2" s="181"/>
      <c r="I2" s="181"/>
      <c r="J2" s="181"/>
      <c r="K2" s="181"/>
      <c r="L2" s="181"/>
      <c r="M2" s="181"/>
      <c r="N2" s="181"/>
      <c r="O2" s="181"/>
      <c r="P2" s="181"/>
      <c r="Q2" s="181"/>
      <c r="R2" s="181"/>
      <c r="S2" s="181"/>
    </row>
    <row r="3" spans="1:19" ht="34.5" customHeight="1">
      <c r="A3" s="374"/>
      <c r="B3" s="374"/>
      <c r="C3" s="374"/>
      <c r="D3" s="374"/>
      <c r="E3" s="374"/>
      <c r="F3" s="374"/>
      <c r="G3" s="374"/>
      <c r="H3" s="374"/>
      <c r="I3" s="374"/>
      <c r="J3" s="374"/>
      <c r="K3" s="374"/>
      <c r="L3" s="374"/>
      <c r="M3" s="374"/>
      <c r="N3" s="374"/>
      <c r="O3" s="374"/>
      <c r="P3" s="374"/>
      <c r="Q3" s="374"/>
      <c r="R3" s="374"/>
      <c r="S3" s="374"/>
    </row>
    <row r="4" spans="1:19" ht="34.5" customHeight="1">
      <c r="A4" s="375"/>
      <c r="B4" s="375"/>
      <c r="C4" s="375"/>
      <c r="D4" s="375"/>
      <c r="E4" s="375"/>
      <c r="F4" s="375"/>
      <c r="G4" s="375"/>
      <c r="H4" s="375"/>
      <c r="I4" s="375"/>
      <c r="J4" s="375"/>
      <c r="K4" s="375"/>
      <c r="L4" s="375"/>
      <c r="M4" s="375"/>
      <c r="N4" s="375"/>
      <c r="O4" s="375"/>
      <c r="P4" s="375"/>
      <c r="Q4" s="375"/>
      <c r="R4" s="375"/>
      <c r="S4" s="375"/>
    </row>
    <row r="5" spans="1:19">
      <c r="A5" s="193"/>
      <c r="B5" s="194"/>
      <c r="C5" s="194" t="s">
        <v>237</v>
      </c>
      <c r="D5" s="193"/>
      <c r="E5" s="193"/>
      <c r="F5" s="195"/>
      <c r="G5" s="201"/>
      <c r="H5" s="189"/>
      <c r="I5" s="189"/>
      <c r="J5" s="189"/>
      <c r="K5" s="189"/>
      <c r="L5" s="189"/>
      <c r="M5" s="189"/>
      <c r="N5" s="202"/>
      <c r="O5" s="82"/>
      <c r="P5" s="82"/>
      <c r="Q5" s="82" t="s">
        <v>238</v>
      </c>
      <c r="R5" s="82"/>
      <c r="S5" s="82"/>
    </row>
    <row r="6" spans="1:19" ht="72">
      <c r="A6" s="196" t="s">
        <v>239</v>
      </c>
      <c r="B6" s="197" t="s">
        <v>98</v>
      </c>
      <c r="C6" s="198" t="s">
        <v>176</v>
      </c>
      <c r="D6" s="199" t="s">
        <v>178</v>
      </c>
      <c r="E6" s="200" t="s">
        <v>180</v>
      </c>
      <c r="F6" s="200" t="s">
        <v>240</v>
      </c>
      <c r="G6" s="190" t="s">
        <v>184</v>
      </c>
      <c r="H6" s="191" t="s">
        <v>241</v>
      </c>
      <c r="I6" s="191" t="s">
        <v>242</v>
      </c>
      <c r="J6" s="191" t="s">
        <v>243</v>
      </c>
      <c r="K6" s="191" t="s">
        <v>244</v>
      </c>
      <c r="L6" s="192" t="s">
        <v>195</v>
      </c>
      <c r="M6" s="192" t="s">
        <v>198</v>
      </c>
      <c r="N6" s="191" t="s">
        <v>245</v>
      </c>
      <c r="O6" s="83" t="s">
        <v>246</v>
      </c>
      <c r="P6" s="84" t="s">
        <v>203</v>
      </c>
      <c r="Q6" s="84" t="s">
        <v>93</v>
      </c>
      <c r="R6" s="85" t="s">
        <v>247</v>
      </c>
      <c r="S6" s="313" t="s">
        <v>95</v>
      </c>
    </row>
    <row r="7" spans="1:19" ht="60">
      <c r="A7" s="59" t="s">
        <v>287</v>
      </c>
      <c r="B7" s="321" t="s">
        <v>288</v>
      </c>
      <c r="C7" s="75" t="s">
        <v>289</v>
      </c>
      <c r="D7" s="61" t="s">
        <v>99</v>
      </c>
      <c r="E7" s="62">
        <v>4</v>
      </c>
      <c r="F7" s="109" t="s">
        <v>100</v>
      </c>
      <c r="G7" s="311" t="s">
        <v>290</v>
      </c>
      <c r="H7" s="309">
        <v>3</v>
      </c>
      <c r="I7" s="309"/>
      <c r="J7" s="310">
        <f>E7*H7</f>
        <v>12</v>
      </c>
      <c r="K7" s="310" t="str">
        <f t="shared" ref="K7:K13" si="0">IF(J7&gt;($C$2-1),"Y","N")</f>
        <v>Y</v>
      </c>
      <c r="L7" s="303"/>
      <c r="M7" s="303"/>
      <c r="N7" s="310"/>
      <c r="O7" s="310" t="str">
        <f>IF(J7&gt;($C$2-1),"Y",IF(D7="Functional",(IF(F7="Y", "Y",(IF(J7&gt;(#REF!-1),"Y","N")))),"N"))</f>
        <v>Y</v>
      </c>
      <c r="P7" s="303"/>
      <c r="Q7" s="303"/>
      <c r="R7" s="303"/>
      <c r="S7" s="107"/>
    </row>
    <row r="8" spans="1:19" ht="154.5">
      <c r="A8" s="59" t="s">
        <v>291</v>
      </c>
      <c r="B8" s="301" t="s">
        <v>273</v>
      </c>
      <c r="C8" s="302" t="s">
        <v>292</v>
      </c>
      <c r="D8" s="308" t="s">
        <v>99</v>
      </c>
      <c r="E8" s="303">
        <v>4</v>
      </c>
      <c r="F8" s="304" t="s">
        <v>100</v>
      </c>
      <c r="G8" s="312" t="s">
        <v>293</v>
      </c>
      <c r="H8" s="309">
        <v>3</v>
      </c>
      <c r="I8" s="309"/>
      <c r="J8" s="310">
        <f>E8*H8</f>
        <v>12</v>
      </c>
      <c r="K8" s="310" t="str">
        <f t="shared" si="0"/>
        <v>Y</v>
      </c>
      <c r="L8" s="303"/>
      <c r="M8" s="303"/>
      <c r="N8" s="310"/>
      <c r="O8" s="310" t="str">
        <f>IF(J8&gt;($C$2-1),"Y",IF(D8="Functional",(IF(F8="Y", "Y",(IF(J8&gt;(#REF!-1),"Y","N")))),"N"))</f>
        <v>Y</v>
      </c>
      <c r="P8" s="306"/>
      <c r="Q8" s="306"/>
      <c r="R8" s="306"/>
      <c r="S8" s="306"/>
    </row>
    <row r="9" spans="1:19" ht="118.5">
      <c r="A9" s="59" t="s">
        <v>294</v>
      </c>
      <c r="B9" s="301" t="s">
        <v>273</v>
      </c>
      <c r="C9" s="302" t="s">
        <v>295</v>
      </c>
      <c r="D9" s="308" t="s">
        <v>99</v>
      </c>
      <c r="E9" s="303">
        <v>4</v>
      </c>
      <c r="F9" s="304" t="s">
        <v>100</v>
      </c>
      <c r="G9" s="329" t="s">
        <v>293</v>
      </c>
      <c r="H9" s="309">
        <v>3</v>
      </c>
      <c r="I9" s="306"/>
      <c r="J9" s="310">
        <f>E9*H9</f>
        <v>12</v>
      </c>
      <c r="K9" s="310" t="str">
        <f t="shared" si="0"/>
        <v>Y</v>
      </c>
      <c r="L9" s="306"/>
      <c r="M9" s="306"/>
      <c r="N9" s="310"/>
      <c r="O9" s="310" t="str">
        <f>IF(J9&gt;($C$2-1),"Y",IF(D9="Functional",(IF(F9="Y", "Y",(IF(J9&gt;(#REF!-1),"Y","N")))),"N"))</f>
        <v>Y</v>
      </c>
      <c r="P9" s="306"/>
      <c r="Q9" s="306"/>
      <c r="R9" s="306"/>
      <c r="S9" s="306"/>
    </row>
    <row r="10" spans="1:19" ht="48">
      <c r="A10" s="59" t="s">
        <v>296</v>
      </c>
      <c r="B10" s="321" t="s">
        <v>288</v>
      </c>
      <c r="C10" s="329" t="s">
        <v>297</v>
      </c>
      <c r="D10" s="308" t="s">
        <v>99</v>
      </c>
      <c r="E10" s="305">
        <v>3</v>
      </c>
      <c r="F10" s="306" t="s">
        <v>100</v>
      </c>
      <c r="G10" s="329" t="s">
        <v>298</v>
      </c>
      <c r="H10" s="309">
        <v>3</v>
      </c>
      <c r="I10" s="306"/>
      <c r="J10" s="310">
        <f>E10*H10</f>
        <v>9</v>
      </c>
      <c r="K10" s="310" t="str">
        <f t="shared" si="0"/>
        <v>Y</v>
      </c>
      <c r="L10" s="306"/>
      <c r="M10" s="306"/>
      <c r="N10" s="310"/>
      <c r="O10" s="310" t="str">
        <f>IF(J10&gt;($C$2-1),"Y",IF(D10="Functional",(IF(F10="Y", "Y",(IF(J10&gt;(#REF!-1),"Y","N")))),"N"))</f>
        <v>Y</v>
      </c>
      <c r="P10" s="306"/>
      <c r="Q10" s="306"/>
      <c r="R10" s="306"/>
      <c r="S10" s="306"/>
    </row>
    <row r="11" spans="1:19" ht="107.25">
      <c r="A11" s="59" t="s">
        <v>299</v>
      </c>
      <c r="B11" s="301" t="s">
        <v>273</v>
      </c>
      <c r="C11" s="301" t="s">
        <v>300</v>
      </c>
      <c r="D11" s="308" t="s">
        <v>99</v>
      </c>
      <c r="E11" s="305">
        <v>3</v>
      </c>
      <c r="F11" s="306" t="s">
        <v>100</v>
      </c>
      <c r="G11" s="312" t="s">
        <v>301</v>
      </c>
      <c r="H11" s="309">
        <v>3</v>
      </c>
      <c r="I11" s="306"/>
      <c r="J11" s="310">
        <f>E11*H11</f>
        <v>9</v>
      </c>
      <c r="K11" s="310" t="str">
        <f t="shared" si="0"/>
        <v>Y</v>
      </c>
      <c r="L11" s="306"/>
      <c r="M11" s="306"/>
      <c r="N11" s="310"/>
      <c r="O11" s="310" t="str">
        <f>IF(J11&gt;($C$2-1),"Y",IF(D11="Functional",(IF(F11="Y", "Y",(IF(J11&gt;(#REF!-1),"Y","N")))),"N"))</f>
        <v>Y</v>
      </c>
      <c r="P11" s="306"/>
      <c r="Q11" s="306"/>
      <c r="R11" s="306"/>
      <c r="S11" s="306"/>
    </row>
    <row r="12" spans="1:19" ht="24">
      <c r="A12" s="59" t="s">
        <v>302</v>
      </c>
      <c r="B12" s="301" t="s">
        <v>273</v>
      </c>
      <c r="C12" s="301" t="s">
        <v>303</v>
      </c>
      <c r="D12" s="308" t="s">
        <v>99</v>
      </c>
      <c r="E12" s="307">
        <v>4</v>
      </c>
      <c r="F12" s="304" t="s">
        <v>107</v>
      </c>
      <c r="G12" s="312" t="s">
        <v>304</v>
      </c>
      <c r="H12" s="309">
        <v>2</v>
      </c>
      <c r="I12" s="306"/>
      <c r="J12" s="310">
        <f>E12*H12</f>
        <v>8</v>
      </c>
      <c r="K12" s="310" t="str">
        <f t="shared" si="0"/>
        <v>Y</v>
      </c>
      <c r="L12" s="306"/>
      <c r="M12" s="306"/>
      <c r="N12" s="310"/>
      <c r="O12" s="310" t="str">
        <f>IF(J12&gt;($C$2-1),"Y",IF(D12="Functional",(IF(F12="Y", "Y",(IF(J12&gt;(#REF!-1),"Y","N")))),"N"))</f>
        <v>Y</v>
      </c>
      <c r="P12" s="306"/>
      <c r="Q12" s="306"/>
      <c r="R12" s="306"/>
      <c r="S12" s="306"/>
    </row>
    <row r="13" spans="1:19" ht="48">
      <c r="A13" s="59" t="s">
        <v>305</v>
      </c>
      <c r="B13" s="322" t="s">
        <v>288</v>
      </c>
      <c r="C13" s="314" t="s">
        <v>306</v>
      </c>
      <c r="D13" s="315" t="s">
        <v>99</v>
      </c>
      <c r="E13" s="316">
        <v>4</v>
      </c>
      <c r="F13" s="317" t="s">
        <v>100</v>
      </c>
      <c r="G13" s="318" t="s">
        <v>304</v>
      </c>
      <c r="H13" s="319">
        <v>3</v>
      </c>
      <c r="I13" s="317"/>
      <c r="J13" s="320">
        <f>E13*H13</f>
        <v>12</v>
      </c>
      <c r="K13" s="320" t="str">
        <f t="shared" si="0"/>
        <v>Y</v>
      </c>
      <c r="L13" s="317"/>
      <c r="M13" s="317"/>
      <c r="N13" s="320"/>
      <c r="O13" s="320" t="str">
        <f>IF(J13&gt;($C$2-1),"Y",IF(D13="Functional",(IF(F13="Y", "Y",(IF(J13&gt;(#REF!-1),"Y","N")))),"N"))</f>
        <v>Y</v>
      </c>
      <c r="P13" s="317"/>
      <c r="Q13" s="317"/>
      <c r="R13" s="317"/>
      <c r="S13" s="317"/>
    </row>
    <row r="14" spans="1:19" ht="36">
      <c r="A14" s="325" t="s">
        <v>307</v>
      </c>
      <c r="B14" s="317" t="s">
        <v>308</v>
      </c>
      <c r="C14" s="327" t="s">
        <v>309</v>
      </c>
      <c r="D14" s="326" t="s">
        <v>99</v>
      </c>
      <c r="E14" s="316">
        <v>4</v>
      </c>
      <c r="F14" s="317" t="s">
        <v>100</v>
      </c>
      <c r="G14" s="17" t="s">
        <v>310</v>
      </c>
      <c r="H14" s="319">
        <v>3</v>
      </c>
      <c r="I14" s="317"/>
      <c r="J14" s="320">
        <f>E14*H14</f>
        <v>12</v>
      </c>
      <c r="K14" s="320" t="str">
        <f t="shared" ref="K14" si="1">IF(J14&gt;($C$2-1),"Y","N")</f>
        <v>Y</v>
      </c>
      <c r="L14" s="317"/>
      <c r="M14" s="317"/>
      <c r="N14" s="320"/>
      <c r="O14" s="320" t="str">
        <f>IF(J14&gt;($C$2-1),"Y",IF(D14="Functional",(IF(F14="Y", "Y",(IF(J14&gt;(#REF!-1),"Y","N")))),"N"))</f>
        <v>Y</v>
      </c>
      <c r="P14" s="317"/>
      <c r="Q14" s="317"/>
      <c r="R14" s="317"/>
      <c r="S14" s="317"/>
    </row>
    <row r="15" spans="1:19" ht="154.5">
      <c r="A15" s="324" t="s">
        <v>311</v>
      </c>
      <c r="B15" s="306" t="s">
        <v>308</v>
      </c>
      <c r="C15" s="328" t="s">
        <v>312</v>
      </c>
      <c r="D15" s="303" t="s">
        <v>99</v>
      </c>
      <c r="E15" s="305">
        <v>4</v>
      </c>
      <c r="F15" s="306" t="s">
        <v>100</v>
      </c>
      <c r="G15" s="328" t="s">
        <v>313</v>
      </c>
      <c r="H15" s="309">
        <v>4</v>
      </c>
      <c r="I15" s="306"/>
      <c r="J15" s="310">
        <f>E15*H15</f>
        <v>16</v>
      </c>
      <c r="K15" s="310" t="str">
        <f t="shared" ref="K15" si="2">IF(J15&gt;($C$2-1),"Y","N")</f>
        <v>Y</v>
      </c>
      <c r="L15" s="306"/>
      <c r="M15" s="306"/>
      <c r="N15" s="310"/>
      <c r="O15" s="310" t="str">
        <f>IF(J15&gt;($C$2-1),"Y",IF(D15="Functional",(IF(F15="Y", "Y",(IF(J15&gt;(#REF!-1),"Y","N")))),"N"))</f>
        <v>Y</v>
      </c>
      <c r="P15" s="306"/>
      <c r="Q15" s="306"/>
      <c r="R15" s="306"/>
      <c r="S15" s="306"/>
    </row>
  </sheetData>
  <mergeCells count="1">
    <mergeCell ref="A3:S4"/>
  </mergeCell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03C4B6B8-821D-4B93-A434-031CEE564020}">
          <x14:formula1>
            <xm:f>'Pick Lists'!$U$2:$U$12</xm:f>
          </x14:formula1>
          <xm:sqref>D2 B2 C2</xm:sqref>
        </x14:dataValidation>
        <x14:dataValidation type="list" allowBlank="1" showInputMessage="1" showErrorMessage="1" xr:uid="{9838B2D7-57CA-42ED-9EF8-AA2B146042AD}">
          <x14:formula1>
            <xm:f>'Pick Lists'!$G$2:$G$7</xm:f>
          </x14:formula1>
          <xm:sqref>M7:M8 H7:H15</xm:sqref>
        </x14:dataValidation>
        <x14:dataValidation type="list" allowBlank="1" showInputMessage="1" showErrorMessage="1" xr:uid="{B93C0EA0-FE38-4987-B10F-AE4F7081B99A}">
          <x14:formula1>
            <xm:f>'Pick Lists'!$K$2:$K$7</xm:f>
          </x14:formula1>
          <xm:sqref>P7</xm:sqref>
        </x14:dataValidation>
        <x14:dataValidation type="list" allowBlank="1" showInputMessage="1" showErrorMessage="1" xr:uid="{703B7C75-8C27-4870-9F94-79DD68CEE90F}">
          <x14:formula1>
            <xm:f>'Pick Lists'!$A$2:$A$10</xm:f>
          </x14:formula1>
          <xm:sqref>D7:E9 D10:D15</xm:sqref>
        </x14:dataValidation>
        <x14:dataValidation type="list" allowBlank="1" showInputMessage="1" showErrorMessage="1" xr:uid="{59D3EAB8-A9F6-4E65-AAF1-5877269E63ED}">
          <x14:formula1>
            <xm:f>'Pick Lists'!$Q$2:$Q$3</xm:f>
          </x14:formula1>
          <xm:sqref>F7 S7</xm:sqref>
        </x14:dataValidation>
        <x14:dataValidation type="list" allowBlank="1" showInputMessage="1" showErrorMessage="1" xr:uid="{586238F1-A3A0-4869-91A4-DF6E8EE036DA}">
          <x14:formula1>
            <xm:f>'Pick Lists'!$E$2:$E$6</xm:f>
          </x14:formula1>
          <xm:sqref>E7:E9</xm:sqref>
        </x14:dataValidation>
        <x14:dataValidation type="list" allowBlank="1" showInputMessage="1" showErrorMessage="1" xr:uid="{B2613477-8A3B-40F0-88EA-87D48E29CF1F}">
          <x14:formula1>
            <xm:f>'Pick Lists'!$M$2:$M$8</xm:f>
          </x14:formula1>
          <xm:sqref>Q7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32CEF-0A3F-40EC-9F0B-98530CF7E1D4}">
  <dimension ref="A1:S16"/>
  <sheetViews>
    <sheetView topLeftCell="A14" workbookViewId="0">
      <selection activeCell="H12" sqref="H12"/>
    </sheetView>
  </sheetViews>
  <sheetFormatPr defaultRowHeight="15.75"/>
  <cols>
    <col min="1" max="1" width="32.375" customWidth="1"/>
    <col min="2" max="2" width="19.25" customWidth="1"/>
    <col min="3" max="3" width="44.875" customWidth="1"/>
    <col min="4" max="4" width="17.25" customWidth="1"/>
    <col min="7" max="7" width="25.25" customWidth="1"/>
  </cols>
  <sheetData>
    <row r="1" spans="1:19" ht="34.5">
      <c r="A1" s="188" t="s">
        <v>233</v>
      </c>
      <c r="B1" s="186" t="s">
        <v>234</v>
      </c>
      <c r="C1" s="180"/>
      <c r="D1" s="181"/>
      <c r="E1" s="181"/>
      <c r="F1" s="182"/>
      <c r="G1" s="183"/>
      <c r="H1" s="181"/>
      <c r="I1" s="181"/>
      <c r="J1" s="181"/>
      <c r="K1" s="181"/>
      <c r="L1" s="181"/>
      <c r="M1" s="181"/>
      <c r="N1" s="181"/>
      <c r="O1" s="181"/>
      <c r="P1" s="181"/>
      <c r="Q1" s="181"/>
      <c r="R1" s="181"/>
      <c r="S1" s="181"/>
    </row>
    <row r="2" spans="1:19" ht="34.5">
      <c r="A2" s="188" t="s">
        <v>235</v>
      </c>
      <c r="B2" s="187" t="s">
        <v>110</v>
      </c>
      <c r="C2" s="184"/>
      <c r="D2" s="184"/>
      <c r="E2" s="181"/>
      <c r="F2" s="185"/>
      <c r="G2" s="183"/>
      <c r="H2" s="181"/>
      <c r="I2" s="181"/>
      <c r="J2" s="181"/>
      <c r="K2" s="181"/>
      <c r="L2" s="181"/>
      <c r="M2" s="181"/>
      <c r="N2" s="181"/>
      <c r="O2" s="181"/>
      <c r="P2" s="181"/>
      <c r="Q2" s="181"/>
      <c r="R2" s="181"/>
      <c r="S2" s="181"/>
    </row>
    <row r="3" spans="1:19">
      <c r="A3" s="374"/>
      <c r="B3" s="374"/>
      <c r="C3" s="374"/>
      <c r="D3" s="374"/>
      <c r="E3" s="374"/>
      <c r="F3" s="374"/>
      <c r="G3" s="374"/>
      <c r="H3" s="374"/>
      <c r="I3" s="374"/>
      <c r="J3" s="374"/>
      <c r="K3" s="374"/>
      <c r="L3" s="374"/>
      <c r="M3" s="374"/>
      <c r="N3" s="374"/>
      <c r="O3" s="374"/>
      <c r="P3" s="374"/>
      <c r="Q3" s="374"/>
      <c r="R3" s="374"/>
      <c r="S3" s="374"/>
    </row>
    <row r="4" spans="1:19">
      <c r="A4" s="375"/>
      <c r="B4" s="375"/>
      <c r="C4" s="375"/>
      <c r="D4" s="375"/>
      <c r="E4" s="375"/>
      <c r="F4" s="375"/>
      <c r="G4" s="375"/>
      <c r="H4" s="375"/>
      <c r="I4" s="375"/>
      <c r="J4" s="375"/>
      <c r="K4" s="375"/>
      <c r="L4" s="375"/>
      <c r="M4" s="375"/>
      <c r="N4" s="375"/>
      <c r="O4" s="375"/>
      <c r="P4" s="375"/>
      <c r="Q4" s="375"/>
      <c r="R4" s="375"/>
      <c r="S4" s="375"/>
    </row>
    <row r="5" spans="1:19">
      <c r="A5" s="193"/>
      <c r="B5" s="194"/>
      <c r="C5" s="194" t="s">
        <v>237</v>
      </c>
      <c r="D5" s="193"/>
      <c r="E5" s="193"/>
      <c r="F5" s="195"/>
      <c r="G5" s="201"/>
      <c r="H5" s="189"/>
      <c r="I5" s="189"/>
      <c r="J5" s="189"/>
      <c r="K5" s="189"/>
      <c r="L5" s="189"/>
      <c r="M5" s="189"/>
      <c r="N5" s="202"/>
      <c r="O5" s="82"/>
      <c r="P5" s="82"/>
      <c r="Q5" s="82" t="s">
        <v>238</v>
      </c>
      <c r="R5" s="82"/>
      <c r="S5" s="82"/>
    </row>
    <row r="6" spans="1:19" ht="72">
      <c r="A6" s="330" t="s">
        <v>239</v>
      </c>
      <c r="B6" s="331" t="s">
        <v>98</v>
      </c>
      <c r="C6" s="198" t="s">
        <v>176</v>
      </c>
      <c r="D6" s="199" t="s">
        <v>178</v>
      </c>
      <c r="E6" s="200" t="s">
        <v>180</v>
      </c>
      <c r="F6" s="200" t="s">
        <v>240</v>
      </c>
      <c r="G6" s="190" t="s">
        <v>184</v>
      </c>
      <c r="H6" s="191" t="s">
        <v>241</v>
      </c>
      <c r="I6" s="191" t="s">
        <v>242</v>
      </c>
      <c r="J6" s="191" t="s">
        <v>243</v>
      </c>
      <c r="K6" s="191" t="s">
        <v>244</v>
      </c>
      <c r="L6" s="192" t="s">
        <v>195</v>
      </c>
      <c r="M6" s="192" t="s">
        <v>198</v>
      </c>
      <c r="N6" s="191" t="s">
        <v>245</v>
      </c>
      <c r="O6" s="83" t="s">
        <v>246</v>
      </c>
      <c r="P6" s="84" t="s">
        <v>203</v>
      </c>
      <c r="Q6" s="84" t="s">
        <v>93</v>
      </c>
      <c r="R6" s="85" t="s">
        <v>247</v>
      </c>
      <c r="S6" s="313" t="s">
        <v>95</v>
      </c>
    </row>
    <row r="7" spans="1:19" ht="96">
      <c r="A7" s="306" t="s">
        <v>314</v>
      </c>
      <c r="B7" s="333" t="s">
        <v>288</v>
      </c>
      <c r="C7" s="337" t="s">
        <v>315</v>
      </c>
      <c r="D7" s="60" t="s">
        <v>99</v>
      </c>
      <c r="E7" s="62">
        <v>4</v>
      </c>
      <c r="F7" s="109" t="s">
        <v>100</v>
      </c>
      <c r="G7" s="311" t="s">
        <v>316</v>
      </c>
      <c r="H7" s="309">
        <v>3</v>
      </c>
      <c r="I7" s="309"/>
      <c r="J7" s="310">
        <f>E7*H7</f>
        <v>12</v>
      </c>
      <c r="K7" s="310" t="str">
        <f t="shared" ref="K7" si="0">IF(J7&gt;($C$2-1),"Y","N")</f>
        <v>Y</v>
      </c>
      <c r="L7" s="303"/>
      <c r="M7" s="303"/>
      <c r="N7" s="310"/>
      <c r="O7" s="310" t="str">
        <f>IF(J7&gt;($C$2-1),"Y",IF(D7="Functional",(IF(F7="Y", "Y",(IF(J7&gt;(#REF!-1),"Y","N")))),"N"))</f>
        <v>Y</v>
      </c>
      <c r="P7" s="303"/>
      <c r="Q7" s="303"/>
      <c r="R7" s="303"/>
      <c r="S7" s="107"/>
    </row>
    <row r="8" spans="1:19" ht="96">
      <c r="A8" s="306" t="s">
        <v>317</v>
      </c>
      <c r="B8" s="333" t="s">
        <v>288</v>
      </c>
      <c r="C8" s="337" t="s">
        <v>318</v>
      </c>
      <c r="D8" s="60" t="s">
        <v>99</v>
      </c>
      <c r="E8" s="62">
        <v>4</v>
      </c>
      <c r="F8" s="109" t="s">
        <v>100</v>
      </c>
      <c r="G8" s="311" t="s">
        <v>316</v>
      </c>
      <c r="H8" s="309">
        <v>3</v>
      </c>
      <c r="I8" s="309"/>
      <c r="J8" s="310">
        <f>E8*H8</f>
        <v>12</v>
      </c>
      <c r="K8" s="310" t="str">
        <f t="shared" ref="K8" si="1">IF(J8&gt;($C$2-1),"Y","N")</f>
        <v>Y</v>
      </c>
      <c r="L8" s="303"/>
      <c r="M8" s="303"/>
      <c r="N8" s="310"/>
      <c r="O8" s="310" t="str">
        <f>IF(J8&gt;($C$2-1),"Y",IF(D8="Functional",(IF(F8="Y", "Y",(IF(J8&gt;(#REF!-1),"Y","N")))),"N"))</f>
        <v>Y</v>
      </c>
      <c r="P8" s="303"/>
      <c r="Q8" s="303"/>
      <c r="R8" s="303"/>
      <c r="S8" s="306"/>
    </row>
    <row r="9" spans="1:19" ht="107.25">
      <c r="A9" s="306" t="s">
        <v>319</v>
      </c>
      <c r="B9" s="334" t="s">
        <v>273</v>
      </c>
      <c r="C9" s="337" t="s">
        <v>320</v>
      </c>
      <c r="D9" s="60" t="s">
        <v>99</v>
      </c>
      <c r="E9" s="62">
        <v>3</v>
      </c>
      <c r="F9" s="109" t="s">
        <v>100</v>
      </c>
      <c r="G9" s="311" t="s">
        <v>321</v>
      </c>
      <c r="H9" s="309">
        <v>3</v>
      </c>
      <c r="I9" s="306"/>
      <c r="J9" s="310">
        <f>E9*H9</f>
        <v>9</v>
      </c>
      <c r="K9" s="310" t="str">
        <f t="shared" ref="K9" si="2">IF(J9&gt;($C$2-1),"Y","N")</f>
        <v>Y</v>
      </c>
      <c r="L9" s="306"/>
      <c r="M9" s="306"/>
      <c r="N9" s="310"/>
      <c r="O9" s="310" t="str">
        <f>IF(J9&gt;($C$2-1),"Y",IF(D9="Functional",(IF(F9="Y", "Y",(IF(J9&gt;(#REF!-1),"Y","N")))),"N"))</f>
        <v>Y</v>
      </c>
      <c r="P9" s="306"/>
      <c r="Q9" s="306"/>
      <c r="R9" s="306"/>
      <c r="S9" s="306"/>
    </row>
    <row r="10" spans="1:19" ht="107.25">
      <c r="A10" s="332" t="s">
        <v>322</v>
      </c>
      <c r="B10" s="335" t="s">
        <v>273</v>
      </c>
      <c r="C10" s="337" t="s">
        <v>323</v>
      </c>
      <c r="D10" s="60" t="s">
        <v>99</v>
      </c>
      <c r="E10" s="62">
        <v>3</v>
      </c>
      <c r="F10" s="109" t="s">
        <v>100</v>
      </c>
      <c r="G10" s="311" t="s">
        <v>324</v>
      </c>
      <c r="H10" s="309">
        <v>3</v>
      </c>
      <c r="I10" s="306"/>
      <c r="J10" s="310">
        <f>E10*H10</f>
        <v>9</v>
      </c>
      <c r="K10" s="310" t="str">
        <f t="shared" ref="K10" si="3">IF(J10&gt;($C$2-1),"Y","N")</f>
        <v>Y</v>
      </c>
      <c r="L10" s="306"/>
      <c r="M10" s="306"/>
      <c r="N10" s="310"/>
      <c r="O10" s="310" t="str">
        <f>IF(J10&gt;($C$2-1),"Y",IF(D10="Functional",(IF(F10="Y", "Y",(IF(J10&gt;(#REF!-1),"Y","N")))),"N"))</f>
        <v>Y</v>
      </c>
      <c r="P10" s="306"/>
      <c r="Q10" s="306"/>
      <c r="R10" s="306"/>
      <c r="S10" s="306"/>
    </row>
    <row r="11" spans="1:19" ht="232.5" customHeight="1">
      <c r="A11" s="332" t="s">
        <v>325</v>
      </c>
      <c r="B11" s="336" t="s">
        <v>273</v>
      </c>
      <c r="C11" s="337" t="s">
        <v>326</v>
      </c>
      <c r="D11" s="60" t="s">
        <v>99</v>
      </c>
      <c r="E11" s="62">
        <v>3</v>
      </c>
      <c r="F11" s="109" t="s">
        <v>100</v>
      </c>
      <c r="G11" s="311" t="s">
        <v>327</v>
      </c>
      <c r="H11" s="309">
        <v>3</v>
      </c>
      <c r="I11" s="306"/>
      <c r="J11" s="310">
        <f>E11*H11</f>
        <v>9</v>
      </c>
      <c r="K11" s="310" t="str">
        <f t="shared" ref="K11:K15" si="4">IF(J11&gt;($C$2-1),"Y","N")</f>
        <v>Y</v>
      </c>
      <c r="L11" s="306"/>
      <c r="M11" s="306"/>
      <c r="N11" s="310"/>
      <c r="O11" s="310" t="str">
        <f>IF(J11&gt;($C$2-1),"Y",IF(D11="Functional",(IF(F11="Y", "Y",(IF(J11&gt;(#REF!-1),"Y","N")))),"N"))</f>
        <v>Y</v>
      </c>
      <c r="P11" s="306"/>
      <c r="Q11" s="306"/>
      <c r="R11" s="306"/>
      <c r="S11" s="306"/>
    </row>
    <row r="12" spans="1:19" ht="232.5" customHeight="1">
      <c r="A12" s="332" t="s">
        <v>328</v>
      </c>
      <c r="B12" s="301" t="s">
        <v>273</v>
      </c>
      <c r="C12" s="301" t="s">
        <v>300</v>
      </c>
      <c r="D12" s="308" t="s">
        <v>99</v>
      </c>
      <c r="E12" s="305">
        <v>3</v>
      </c>
      <c r="F12" s="306" t="s">
        <v>100</v>
      </c>
      <c r="G12" s="312" t="s">
        <v>329</v>
      </c>
      <c r="H12" s="309">
        <v>3</v>
      </c>
      <c r="I12" s="306"/>
      <c r="J12" s="310">
        <f>E12*H12</f>
        <v>9</v>
      </c>
      <c r="K12" s="310" t="str">
        <f t="shared" si="4"/>
        <v>Y</v>
      </c>
      <c r="L12" s="306"/>
      <c r="M12" s="306"/>
      <c r="N12" s="310"/>
      <c r="O12" s="310"/>
      <c r="P12" s="306"/>
      <c r="Q12" s="306"/>
      <c r="R12" s="306"/>
      <c r="S12" s="306"/>
    </row>
    <row r="13" spans="1:19" ht="107.25">
      <c r="A13" s="332" t="s">
        <v>330</v>
      </c>
      <c r="B13" s="321" t="s">
        <v>288</v>
      </c>
      <c r="C13" s="329" t="s">
        <v>297</v>
      </c>
      <c r="D13" s="308" t="s">
        <v>99</v>
      </c>
      <c r="E13" s="305">
        <v>3</v>
      </c>
      <c r="F13" s="306" t="s">
        <v>100</v>
      </c>
      <c r="G13" s="329" t="s">
        <v>331</v>
      </c>
      <c r="H13" s="309">
        <v>3</v>
      </c>
      <c r="I13" s="306"/>
      <c r="J13" s="310">
        <f>E13*H13</f>
        <v>9</v>
      </c>
      <c r="K13" s="310" t="str">
        <f t="shared" si="4"/>
        <v>Y</v>
      </c>
      <c r="L13" s="306"/>
      <c r="M13" s="306"/>
      <c r="N13" s="310"/>
      <c r="O13" s="310" t="str">
        <f>IF(J13&gt;($C$2-1),"Y",IF(D13="Functional",(IF(F13="Y", "Y",(IF(J13&gt;(#REF!-1),"Y","N")))),"N"))</f>
        <v>Y</v>
      </c>
      <c r="P13" s="306"/>
      <c r="Q13" s="306"/>
      <c r="R13" s="306"/>
      <c r="S13" s="306"/>
    </row>
    <row r="14" spans="1:19" ht="130.5">
      <c r="A14" s="332" t="s">
        <v>332</v>
      </c>
      <c r="B14" s="338" t="s">
        <v>308</v>
      </c>
      <c r="C14" s="340" t="s">
        <v>312</v>
      </c>
      <c r="D14" s="326" t="s">
        <v>99</v>
      </c>
      <c r="E14" s="316">
        <v>4</v>
      </c>
      <c r="F14" s="317" t="s">
        <v>100</v>
      </c>
      <c r="G14" s="341" t="s">
        <v>333</v>
      </c>
      <c r="H14" s="319">
        <v>4</v>
      </c>
      <c r="I14" s="317"/>
      <c r="J14" s="320">
        <f>E14*H14</f>
        <v>16</v>
      </c>
      <c r="K14" s="320" t="str">
        <f t="shared" si="4"/>
        <v>Y</v>
      </c>
      <c r="L14" s="317"/>
      <c r="M14" s="317"/>
      <c r="N14" s="320"/>
      <c r="O14" s="320" t="str">
        <f>IF(J14&gt;($C$2-1),"Y",IF(D14="Functional",(IF(F14="Y", "Y",(IF(J14&gt;(#REF!-1),"Y","N")))),"N"))</f>
        <v>Y</v>
      </c>
      <c r="P14" s="317"/>
      <c r="Q14" s="317"/>
      <c r="R14" s="317"/>
      <c r="S14" s="317"/>
    </row>
    <row r="15" spans="1:19" ht="48">
      <c r="A15" s="332" t="s">
        <v>334</v>
      </c>
      <c r="B15" s="338" t="s">
        <v>308</v>
      </c>
      <c r="C15" s="337" t="s">
        <v>309</v>
      </c>
      <c r="D15" s="303" t="s">
        <v>99</v>
      </c>
      <c r="E15" s="305">
        <v>4</v>
      </c>
      <c r="F15" s="306" t="s">
        <v>100</v>
      </c>
      <c r="G15" s="13" t="s">
        <v>310</v>
      </c>
      <c r="H15" s="309">
        <v>3</v>
      </c>
      <c r="I15" s="306"/>
      <c r="J15" s="310">
        <f>E15*H15</f>
        <v>12</v>
      </c>
      <c r="K15" s="310" t="str">
        <f t="shared" si="4"/>
        <v>Y</v>
      </c>
      <c r="L15" s="306"/>
      <c r="M15" s="306"/>
      <c r="N15" s="310"/>
      <c r="O15" s="310" t="str">
        <f>IF(J15&gt;($C$2-1),"Y",IF(D15="Functional",(IF(F15="Y", "Y",(IF(J15&gt;(#REF!-1),"Y","N")))),"N"))</f>
        <v>Y</v>
      </c>
      <c r="P15" s="306"/>
      <c r="Q15" s="306"/>
      <c r="R15" s="306"/>
      <c r="S15" s="306"/>
    </row>
    <row r="16" spans="1:19" ht="178.5">
      <c r="A16" s="332" t="s">
        <v>335</v>
      </c>
      <c r="B16" s="339" t="s">
        <v>288</v>
      </c>
      <c r="C16" s="328" t="s">
        <v>336</v>
      </c>
      <c r="D16" s="303" t="s">
        <v>99</v>
      </c>
      <c r="E16" s="305">
        <v>4</v>
      </c>
      <c r="F16" s="306" t="s">
        <v>100</v>
      </c>
      <c r="G16" s="328" t="s">
        <v>337</v>
      </c>
      <c r="H16" s="309">
        <v>3</v>
      </c>
      <c r="I16" s="306"/>
      <c r="J16" s="310">
        <f>E16*H16</f>
        <v>12</v>
      </c>
      <c r="K16" s="310" t="str">
        <f t="shared" ref="K16" si="5">IF(J16&gt;($C$2-1),"Y","N")</f>
        <v>Y</v>
      </c>
      <c r="L16" s="306"/>
      <c r="M16" s="306"/>
      <c r="N16" s="310"/>
      <c r="O16" s="310" t="str">
        <f>IF(J16&gt;($C$2-1),"Y",IF(D16="Functional",(IF(F16="Y", "Y",(IF(J16&gt;(#REF!-1),"Y","N")))),"N"))</f>
        <v>Y</v>
      </c>
      <c r="P16" s="306"/>
      <c r="Q16" s="306"/>
      <c r="R16" s="306"/>
      <c r="S16" s="306"/>
    </row>
  </sheetData>
  <mergeCells count="1">
    <mergeCell ref="A3:S4"/>
  </mergeCell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F4F205A0-5EA8-47F7-8298-9E01796E6761}">
          <x14:formula1>
            <xm:f>'Pick Lists'!$U$2:$U$12</xm:f>
          </x14:formula1>
          <xm:sqref>B2:D2</xm:sqref>
        </x14:dataValidation>
        <x14:dataValidation type="list" allowBlank="1" showInputMessage="1" showErrorMessage="1" xr:uid="{2945FDDE-FB3B-4A97-9701-1ED326B260D5}">
          <x14:formula1>
            <xm:f>'Pick Lists'!$E$2:$E$6</xm:f>
          </x14:formula1>
          <xm:sqref>E7:E11</xm:sqref>
        </x14:dataValidation>
        <x14:dataValidation type="list" allowBlank="1" showInputMessage="1" showErrorMessage="1" xr:uid="{7BBA5F5F-F76E-4E39-87CF-1DFDC23CF410}">
          <x14:formula1>
            <xm:f>'Pick Lists'!$Q$2:$Q$3</xm:f>
          </x14:formula1>
          <xm:sqref>S7 F7:F11</xm:sqref>
        </x14:dataValidation>
        <x14:dataValidation type="list" allowBlank="1" showInputMessage="1" showErrorMessage="1" xr:uid="{BE8BCFD1-8B5D-4A5B-A1E4-AF1A346F2642}">
          <x14:formula1>
            <xm:f>'Pick Lists'!$A$2:$A$10</xm:f>
          </x14:formula1>
          <xm:sqref>D12:D16 D7:E11</xm:sqref>
        </x14:dataValidation>
        <x14:dataValidation type="list" allowBlank="1" showInputMessage="1" showErrorMessage="1" xr:uid="{EE878D19-70F4-4031-92C1-DA2A94E204E3}">
          <x14:formula1>
            <xm:f>'Pick Lists'!$M$2:$M$8</xm:f>
          </x14:formula1>
          <xm:sqref>Q7:Q8</xm:sqref>
        </x14:dataValidation>
        <x14:dataValidation type="list" allowBlank="1" showInputMessage="1" showErrorMessage="1" xr:uid="{7F630E20-A155-48C3-8ECB-87C7D6C30B3B}">
          <x14:formula1>
            <xm:f>'Pick Lists'!$K$2:$K$7</xm:f>
          </x14:formula1>
          <xm:sqref>P7:P8</xm:sqref>
        </x14:dataValidation>
        <x14:dataValidation type="list" allowBlank="1" showInputMessage="1" showErrorMessage="1" xr:uid="{C7E53236-9860-45BF-A1AB-7119463F6AF0}">
          <x14:formula1>
            <xm:f>'Pick Lists'!$G$2:$G$7</xm:f>
          </x14:formula1>
          <xm:sqref>M7:M8 H7:H16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5DB7-5BC5-7440-99D5-35A357DE8C42}">
  <sheetPr codeName="Sheet10">
    <tabColor rgb="FF92D050"/>
  </sheetPr>
  <dimension ref="A1:I50"/>
  <sheetViews>
    <sheetView topLeftCell="D20" zoomScale="50" zoomScaleNormal="80" workbookViewId="0">
      <selection activeCell="G30" sqref="G30"/>
    </sheetView>
  </sheetViews>
  <sheetFormatPr defaultColWidth="11" defaultRowHeight="15.6"/>
  <cols>
    <col min="1" max="1" width="18.875" style="73" customWidth="1"/>
    <col min="2" max="2" width="34.5" style="74" customWidth="1"/>
    <col min="3" max="6" width="34.5" style="73" customWidth="1"/>
    <col min="7" max="7" width="22.375" style="73" customWidth="1"/>
    <col min="8" max="8" width="67" style="73" customWidth="1"/>
    <col min="9" max="16384" width="11" style="73"/>
  </cols>
  <sheetData>
    <row r="1" spans="1:8" ht="69.95" customHeight="1">
      <c r="A1" s="130"/>
      <c r="B1" s="131" t="s">
        <v>338</v>
      </c>
      <c r="C1" s="132"/>
      <c r="D1" s="132"/>
      <c r="E1" s="132"/>
      <c r="F1" s="132"/>
      <c r="G1" s="132"/>
    </row>
    <row r="2" spans="1:8" ht="69.95" customHeight="1">
      <c r="A2" s="130"/>
      <c r="B2" s="132"/>
      <c r="C2" s="132"/>
      <c r="D2" s="132"/>
      <c r="E2" s="132"/>
      <c r="F2" s="132"/>
      <c r="G2" s="132"/>
    </row>
    <row r="3" spans="1:8" ht="36" customHeight="1">
      <c r="A3" s="203"/>
      <c r="B3" s="204"/>
      <c r="C3" s="204"/>
      <c r="D3" s="204"/>
      <c r="E3" s="203"/>
      <c r="F3" s="203"/>
      <c r="G3" s="203"/>
      <c r="H3" s="203"/>
    </row>
    <row r="4" spans="1:8" ht="30.75" customHeight="1">
      <c r="A4" s="203"/>
      <c r="B4" s="386" t="s">
        <v>339</v>
      </c>
      <c r="C4" s="386"/>
      <c r="D4" s="386"/>
      <c r="E4" s="203"/>
      <c r="F4" s="203"/>
      <c r="G4" s="203"/>
      <c r="H4" s="203"/>
    </row>
    <row r="5" spans="1:8" ht="26.1" customHeight="1">
      <c r="A5" s="203"/>
      <c r="B5" s="203"/>
      <c r="C5" s="203"/>
      <c r="D5" s="203"/>
      <c r="E5" s="203"/>
      <c r="F5" s="203"/>
      <c r="G5" s="203"/>
      <c r="H5" s="203"/>
    </row>
    <row r="6" spans="1:8" ht="32.25" customHeight="1">
      <c r="A6" s="203"/>
      <c r="B6" s="386" t="s">
        <v>340</v>
      </c>
      <c r="C6" s="386"/>
      <c r="D6" s="386"/>
      <c r="E6" s="203"/>
      <c r="F6" s="203"/>
      <c r="G6" s="203"/>
      <c r="H6" s="203"/>
    </row>
    <row r="7" spans="1:8" ht="7.5" customHeight="1">
      <c r="A7" s="205"/>
      <c r="B7" s="205"/>
      <c r="C7" s="205"/>
      <c r="D7" s="205"/>
      <c r="E7" s="203"/>
      <c r="F7" s="203"/>
      <c r="G7" s="203"/>
      <c r="H7" s="203"/>
    </row>
    <row r="8" spans="1:8">
      <c r="A8" s="203"/>
      <c r="B8" s="387" t="s">
        <v>341</v>
      </c>
      <c r="C8" s="387"/>
      <c r="D8" s="387"/>
      <c r="E8" s="203"/>
      <c r="F8" s="203"/>
      <c r="G8" s="203"/>
      <c r="H8" s="203"/>
    </row>
    <row r="9" spans="1:8" ht="16.5" customHeight="1">
      <c r="A9" s="203"/>
      <c r="B9" s="203"/>
      <c r="C9" s="205"/>
      <c r="D9" s="205"/>
      <c r="E9" s="203"/>
      <c r="F9" s="203"/>
      <c r="G9" s="203"/>
      <c r="H9" s="203"/>
    </row>
    <row r="10" spans="1:8" ht="33.950000000000003" customHeight="1">
      <c r="A10" s="291" t="s">
        <v>342</v>
      </c>
      <c r="B10" s="292" t="s">
        <v>343</v>
      </c>
      <c r="C10" s="292"/>
      <c r="D10" s="292"/>
      <c r="E10" s="292"/>
      <c r="F10" s="290"/>
      <c r="G10" s="290"/>
      <c r="H10" s="203"/>
    </row>
    <row r="11" spans="1:8" ht="33.950000000000003" customHeight="1">
      <c r="A11" s="294"/>
      <c r="B11" s="292" t="s">
        <v>344</v>
      </c>
      <c r="C11" s="293"/>
      <c r="D11" s="293"/>
      <c r="E11" s="293"/>
      <c r="F11" s="290"/>
      <c r="G11" s="290"/>
      <c r="H11" s="203"/>
    </row>
    <row r="12" spans="1:8">
      <c r="A12" s="203"/>
      <c r="B12" s="203"/>
      <c r="C12" s="205"/>
      <c r="D12" s="203"/>
      <c r="E12" s="203"/>
      <c r="F12" s="203"/>
      <c r="G12" s="203"/>
      <c r="H12" s="203"/>
    </row>
    <row r="13" spans="1:8" s="139" customFormat="1">
      <c r="A13" s="206" t="s">
        <v>345</v>
      </c>
      <c r="B13" s="207" t="s">
        <v>346</v>
      </c>
      <c r="C13" s="208" t="s">
        <v>347</v>
      </c>
      <c r="D13" s="209" t="s">
        <v>348</v>
      </c>
      <c r="E13" s="208" t="s">
        <v>349</v>
      </c>
      <c r="F13" s="210" t="s">
        <v>350</v>
      </c>
      <c r="G13" s="204"/>
      <c r="H13" s="204"/>
    </row>
    <row r="14" spans="1:8" ht="110.1" customHeight="1">
      <c r="A14" s="383" t="s">
        <v>99</v>
      </c>
      <c r="B14" s="211" t="s">
        <v>351</v>
      </c>
      <c r="C14" s="212" t="s">
        <v>352</v>
      </c>
      <c r="D14" s="213" t="s">
        <v>353</v>
      </c>
      <c r="E14" s="214" t="s">
        <v>354</v>
      </c>
      <c r="F14" s="215" t="s">
        <v>355</v>
      </c>
      <c r="G14" s="150" t="s">
        <v>356</v>
      </c>
      <c r="H14" s="203"/>
    </row>
    <row r="15" spans="1:8" ht="98.1">
      <c r="A15" s="384"/>
      <c r="B15" s="216" t="s">
        <v>125</v>
      </c>
      <c r="C15" s="217" t="s">
        <v>125</v>
      </c>
      <c r="D15" s="218" t="s">
        <v>125</v>
      </c>
      <c r="E15" s="219" t="s">
        <v>357</v>
      </c>
      <c r="F15" s="215" t="s">
        <v>358</v>
      </c>
      <c r="G15" s="150" t="s">
        <v>359</v>
      </c>
      <c r="H15" s="203"/>
    </row>
    <row r="16" spans="1:8" ht="27.95">
      <c r="A16" s="384"/>
      <c r="B16" s="220" t="s">
        <v>360</v>
      </c>
      <c r="C16" s="221" t="s">
        <v>361</v>
      </c>
      <c r="D16" s="215" t="s">
        <v>362</v>
      </c>
      <c r="E16" s="222" t="s">
        <v>363</v>
      </c>
      <c r="F16" s="223" t="s">
        <v>364</v>
      </c>
      <c r="G16" s="78" t="s">
        <v>365</v>
      </c>
      <c r="H16" s="203"/>
    </row>
    <row r="17" spans="1:9">
      <c r="A17" s="384"/>
      <c r="B17" s="216" t="s">
        <v>345</v>
      </c>
      <c r="C17" s="217" t="s">
        <v>345</v>
      </c>
      <c r="D17" s="218" t="s">
        <v>345</v>
      </c>
      <c r="E17" s="224" t="s">
        <v>345</v>
      </c>
      <c r="F17" s="225" t="s">
        <v>345</v>
      </c>
      <c r="G17" s="78"/>
      <c r="H17" s="203"/>
    </row>
    <row r="18" spans="1:9" ht="27.95">
      <c r="A18" s="384"/>
      <c r="B18" s="220" t="s">
        <v>366</v>
      </c>
      <c r="C18" s="221" t="s">
        <v>367</v>
      </c>
      <c r="D18" s="226" t="s">
        <v>368</v>
      </c>
      <c r="E18" s="227" t="s">
        <v>369</v>
      </c>
      <c r="F18" s="228" t="s">
        <v>370</v>
      </c>
      <c r="G18" s="78" t="s">
        <v>371</v>
      </c>
      <c r="H18" s="203"/>
    </row>
    <row r="19" spans="1:9">
      <c r="A19" s="385"/>
      <c r="B19" s="216" t="s">
        <v>345</v>
      </c>
      <c r="C19" s="229" t="s">
        <v>345</v>
      </c>
      <c r="D19" s="218" t="s">
        <v>345</v>
      </c>
      <c r="E19" s="224" t="s">
        <v>345</v>
      </c>
      <c r="F19" s="225" t="s">
        <v>345</v>
      </c>
      <c r="G19" s="78"/>
      <c r="H19" s="203"/>
    </row>
    <row r="20" spans="1:9" ht="173.1" customHeight="1">
      <c r="A20" s="377" t="s">
        <v>106</v>
      </c>
      <c r="B20" s="230" t="s">
        <v>372</v>
      </c>
      <c r="C20" s="231" t="s">
        <v>373</v>
      </c>
      <c r="D20" s="232" t="s">
        <v>374</v>
      </c>
      <c r="E20" s="233" t="s">
        <v>375</v>
      </c>
      <c r="F20" s="234" t="s">
        <v>376</v>
      </c>
      <c r="G20" s="78" t="s">
        <v>377</v>
      </c>
      <c r="H20" s="205"/>
      <c r="I20" s="74"/>
    </row>
    <row r="21" spans="1:9">
      <c r="A21" s="377"/>
      <c r="B21" s="235" t="s">
        <v>345</v>
      </c>
      <c r="C21" s="236" t="s">
        <v>345</v>
      </c>
      <c r="D21" s="237" t="s">
        <v>345</v>
      </c>
      <c r="E21" s="236" t="s">
        <v>345</v>
      </c>
      <c r="F21" s="237" t="s">
        <v>345</v>
      </c>
      <c r="G21" s="78"/>
      <c r="H21" s="205"/>
      <c r="I21" s="74"/>
    </row>
    <row r="22" spans="1:9" ht="27.95">
      <c r="A22" s="377"/>
      <c r="B22" s="238" t="s">
        <v>360</v>
      </c>
      <c r="C22" s="239" t="s">
        <v>361</v>
      </c>
      <c r="D22" s="240" t="s">
        <v>362</v>
      </c>
      <c r="E22" s="239" t="s">
        <v>363</v>
      </c>
      <c r="F22" s="240" t="s">
        <v>364</v>
      </c>
      <c r="G22" s="78" t="s">
        <v>365</v>
      </c>
      <c r="H22" s="203"/>
      <c r="I22" s="74"/>
    </row>
    <row r="23" spans="1:9">
      <c r="A23" s="377"/>
      <c r="B23" s="221" t="s">
        <v>345</v>
      </c>
      <c r="C23" s="241" t="s">
        <v>345</v>
      </c>
      <c r="D23" s="242" t="s">
        <v>345</v>
      </c>
      <c r="E23" s="220" t="s">
        <v>345</v>
      </c>
      <c r="F23" s="242" t="s">
        <v>345</v>
      </c>
      <c r="G23" s="78"/>
      <c r="H23" s="203"/>
      <c r="I23" s="74"/>
    </row>
    <row r="24" spans="1:9" ht="27.95">
      <c r="A24" s="377"/>
      <c r="B24" s="243" t="s">
        <v>378</v>
      </c>
      <c r="C24" s="244" t="s">
        <v>379</v>
      </c>
      <c r="D24" s="245" t="s">
        <v>380</v>
      </c>
      <c r="E24" s="246" t="s">
        <v>381</v>
      </c>
      <c r="F24" s="245" t="s">
        <v>382</v>
      </c>
      <c r="G24" s="78" t="s">
        <v>383</v>
      </c>
      <c r="H24" s="205"/>
    </row>
    <row r="25" spans="1:9">
      <c r="A25" s="377"/>
      <c r="B25" s="247" t="s">
        <v>345</v>
      </c>
      <c r="C25" s="248" t="s">
        <v>345</v>
      </c>
      <c r="D25" s="249" t="s">
        <v>345</v>
      </c>
      <c r="E25" s="250" t="s">
        <v>345</v>
      </c>
      <c r="F25" s="245" t="s">
        <v>345</v>
      </c>
      <c r="G25" s="78"/>
      <c r="H25" s="205"/>
    </row>
    <row r="26" spans="1:9" ht="27.95">
      <c r="A26" s="377"/>
      <c r="B26" s="221" t="s">
        <v>366</v>
      </c>
      <c r="C26" s="241" t="s">
        <v>367</v>
      </c>
      <c r="D26" s="251" t="s">
        <v>368</v>
      </c>
      <c r="E26" s="252" t="s">
        <v>369</v>
      </c>
      <c r="F26" s="253" t="s">
        <v>370</v>
      </c>
      <c r="G26" s="78" t="s">
        <v>371</v>
      </c>
      <c r="H26" s="203"/>
      <c r="I26" s="74"/>
    </row>
    <row r="27" spans="1:9">
      <c r="A27" s="388"/>
      <c r="B27" s="254" t="s">
        <v>345</v>
      </c>
      <c r="C27" s="255" t="s">
        <v>345</v>
      </c>
      <c r="D27" s="256" t="s">
        <v>345</v>
      </c>
      <c r="E27" s="257" t="s">
        <v>345</v>
      </c>
      <c r="F27" s="256" t="s">
        <v>345</v>
      </c>
      <c r="G27" s="78"/>
      <c r="H27" s="205"/>
      <c r="I27" s="74"/>
    </row>
    <row r="28" spans="1:9" ht="84">
      <c r="A28" s="377" t="s">
        <v>112</v>
      </c>
      <c r="B28" s="258" t="s">
        <v>384</v>
      </c>
      <c r="C28" s="259" t="s">
        <v>385</v>
      </c>
      <c r="D28" s="260" t="s">
        <v>386</v>
      </c>
      <c r="E28" s="259" t="s">
        <v>387</v>
      </c>
      <c r="F28" s="260" t="s">
        <v>388</v>
      </c>
      <c r="G28" s="150" t="s">
        <v>389</v>
      </c>
      <c r="H28" s="203"/>
    </row>
    <row r="29" spans="1:9">
      <c r="A29" s="377"/>
      <c r="B29" s="258" t="s">
        <v>345</v>
      </c>
      <c r="C29" s="259"/>
      <c r="D29" s="260" t="s">
        <v>345</v>
      </c>
      <c r="E29" s="259"/>
      <c r="F29" s="260" t="s">
        <v>345</v>
      </c>
      <c r="G29" s="150"/>
      <c r="H29" s="203"/>
      <c r="I29" s="74"/>
    </row>
    <row r="30" spans="1:9" ht="84">
      <c r="A30" s="377"/>
      <c r="B30" s="258" t="s">
        <v>125</v>
      </c>
      <c r="C30" s="261" t="s">
        <v>125</v>
      </c>
      <c r="D30" s="260" t="s">
        <v>390</v>
      </c>
      <c r="E30" s="261" t="s">
        <v>391</v>
      </c>
      <c r="F30" s="260" t="s">
        <v>392</v>
      </c>
      <c r="G30" s="150" t="s">
        <v>393</v>
      </c>
      <c r="H30" s="203"/>
    </row>
    <row r="31" spans="1:9">
      <c r="A31" s="377"/>
      <c r="B31" s="258" t="s">
        <v>345</v>
      </c>
      <c r="C31" s="261" t="s">
        <v>345</v>
      </c>
      <c r="D31" s="260" t="s">
        <v>345</v>
      </c>
      <c r="E31" s="261" t="s">
        <v>345</v>
      </c>
      <c r="F31" s="260" t="s">
        <v>345</v>
      </c>
      <c r="G31" s="78"/>
      <c r="H31" s="203"/>
    </row>
    <row r="32" spans="1:9">
      <c r="A32" s="377" t="s">
        <v>345</v>
      </c>
      <c r="B32" s="258" t="s">
        <v>345</v>
      </c>
      <c r="C32" s="262" t="s">
        <v>345</v>
      </c>
      <c r="D32" s="260" t="s">
        <v>345</v>
      </c>
      <c r="E32" s="262" t="s">
        <v>345</v>
      </c>
      <c r="F32" s="260" t="s">
        <v>345</v>
      </c>
      <c r="G32" s="78"/>
      <c r="H32" s="203"/>
    </row>
    <row r="33" spans="1:8" ht="27.95">
      <c r="A33" s="377"/>
      <c r="B33" s="258" t="s">
        <v>360</v>
      </c>
      <c r="C33" s="261" t="s">
        <v>361</v>
      </c>
      <c r="D33" s="260" t="s">
        <v>362</v>
      </c>
      <c r="E33" s="261" t="s">
        <v>363</v>
      </c>
      <c r="F33" s="260" t="s">
        <v>364</v>
      </c>
      <c r="G33" s="78" t="s">
        <v>365</v>
      </c>
      <c r="H33" s="203"/>
    </row>
    <row r="34" spans="1:8">
      <c r="A34" s="377"/>
      <c r="B34" s="258" t="s">
        <v>345</v>
      </c>
      <c r="C34" s="262" t="s">
        <v>345</v>
      </c>
      <c r="D34" s="260" t="s">
        <v>345</v>
      </c>
      <c r="E34" s="262" t="s">
        <v>345</v>
      </c>
      <c r="F34" s="260" t="s">
        <v>345</v>
      </c>
      <c r="G34" s="78"/>
      <c r="H34" s="203"/>
    </row>
    <row r="35" spans="1:8" ht="27.95">
      <c r="A35" s="377"/>
      <c r="B35" s="258" t="s">
        <v>366</v>
      </c>
      <c r="C35" s="261" t="s">
        <v>367</v>
      </c>
      <c r="D35" s="260" t="s">
        <v>368</v>
      </c>
      <c r="E35" s="263" t="s">
        <v>369</v>
      </c>
      <c r="F35" s="260" t="s">
        <v>370</v>
      </c>
      <c r="G35" s="78" t="s">
        <v>371</v>
      </c>
      <c r="H35" s="203"/>
    </row>
    <row r="36" spans="1:8">
      <c r="A36" s="377"/>
      <c r="B36" s="258" t="s">
        <v>345</v>
      </c>
      <c r="C36" s="264" t="s">
        <v>345</v>
      </c>
      <c r="D36" s="260" t="s">
        <v>345</v>
      </c>
      <c r="E36" s="264" t="s">
        <v>345</v>
      </c>
      <c r="F36" s="260" t="s">
        <v>345</v>
      </c>
      <c r="G36" s="78"/>
      <c r="H36" s="203"/>
    </row>
    <row r="37" spans="1:8" s="269" customFormat="1" ht="98.1">
      <c r="A37" s="378" t="s">
        <v>117</v>
      </c>
      <c r="B37" s="265" t="s">
        <v>394</v>
      </c>
      <c r="C37" s="258" t="s">
        <v>395</v>
      </c>
      <c r="D37" s="266" t="s">
        <v>396</v>
      </c>
      <c r="E37" s="236" t="s">
        <v>397</v>
      </c>
      <c r="F37" s="266" t="s">
        <v>398</v>
      </c>
      <c r="G37" s="267" t="s">
        <v>399</v>
      </c>
      <c r="H37" s="268" t="s">
        <v>345</v>
      </c>
    </row>
    <row r="38" spans="1:8" s="269" customFormat="1">
      <c r="A38" s="379"/>
      <c r="B38" s="270" t="s">
        <v>345</v>
      </c>
      <c r="C38" s="258" t="s">
        <v>345</v>
      </c>
      <c r="D38" s="271" t="s">
        <v>345</v>
      </c>
      <c r="E38" s="236" t="s">
        <v>345</v>
      </c>
      <c r="F38" s="271" t="s">
        <v>345</v>
      </c>
      <c r="G38" s="267" t="s">
        <v>345</v>
      </c>
      <c r="H38" s="268" t="s">
        <v>345</v>
      </c>
    </row>
    <row r="39" spans="1:8" s="269" customFormat="1" ht="84">
      <c r="A39" s="379"/>
      <c r="B39" s="272" t="s">
        <v>400</v>
      </c>
      <c r="C39" s="258" t="s">
        <v>401</v>
      </c>
      <c r="D39" s="273" t="s">
        <v>402</v>
      </c>
      <c r="E39" s="236" t="s">
        <v>403</v>
      </c>
      <c r="F39" s="271" t="s">
        <v>404</v>
      </c>
      <c r="G39" s="267" t="s">
        <v>405</v>
      </c>
      <c r="H39" s="268" t="s">
        <v>345</v>
      </c>
    </row>
    <row r="40" spans="1:8" s="269" customFormat="1">
      <c r="A40" s="379"/>
      <c r="B40" s="270" t="s">
        <v>345</v>
      </c>
      <c r="C40" s="258" t="s">
        <v>345</v>
      </c>
      <c r="D40" s="271" t="s">
        <v>345</v>
      </c>
      <c r="E40" s="236" t="s">
        <v>345</v>
      </c>
      <c r="F40" s="274" t="s">
        <v>345</v>
      </c>
      <c r="G40" s="267" t="s">
        <v>345</v>
      </c>
      <c r="H40" s="268" t="s">
        <v>345</v>
      </c>
    </row>
    <row r="41" spans="1:8" s="269" customFormat="1" ht="69.95">
      <c r="A41" s="379"/>
      <c r="B41" s="272" t="s">
        <v>406</v>
      </c>
      <c r="C41" s="258" t="s">
        <v>407</v>
      </c>
      <c r="D41" s="273" t="s">
        <v>408</v>
      </c>
      <c r="E41" s="236" t="s">
        <v>409</v>
      </c>
      <c r="F41" s="273" t="s">
        <v>410</v>
      </c>
      <c r="G41" s="267" t="s">
        <v>411</v>
      </c>
      <c r="H41" s="268" t="s">
        <v>345</v>
      </c>
    </row>
    <row r="42" spans="1:8" s="269" customFormat="1">
      <c r="A42" s="379"/>
      <c r="B42" s="270" t="s">
        <v>345</v>
      </c>
      <c r="C42" s="258" t="s">
        <v>345</v>
      </c>
      <c r="D42" s="271" t="s">
        <v>345</v>
      </c>
      <c r="E42" s="236" t="s">
        <v>345</v>
      </c>
      <c r="F42" s="271" t="s">
        <v>345</v>
      </c>
      <c r="G42" s="267" t="s">
        <v>345</v>
      </c>
      <c r="H42" s="268" t="s">
        <v>345</v>
      </c>
    </row>
    <row r="43" spans="1:8" s="269" customFormat="1" ht="27.95">
      <c r="A43" s="379"/>
      <c r="B43" s="272" t="s">
        <v>360</v>
      </c>
      <c r="C43" s="258" t="s">
        <v>361</v>
      </c>
      <c r="D43" s="273" t="s">
        <v>362</v>
      </c>
      <c r="E43" s="236" t="s">
        <v>363</v>
      </c>
      <c r="F43" s="273" t="s">
        <v>364</v>
      </c>
      <c r="G43" s="267" t="s">
        <v>365</v>
      </c>
      <c r="H43" s="268" t="s">
        <v>345</v>
      </c>
    </row>
    <row r="44" spans="1:8" s="269" customFormat="1">
      <c r="A44" s="379"/>
      <c r="B44" s="275" t="s">
        <v>345</v>
      </c>
      <c r="C44" s="258" t="s">
        <v>345</v>
      </c>
      <c r="D44" s="276" t="s">
        <v>345</v>
      </c>
      <c r="E44" s="236" t="s">
        <v>345</v>
      </c>
      <c r="F44" s="276" t="s">
        <v>345</v>
      </c>
      <c r="G44" s="267" t="s">
        <v>345</v>
      </c>
      <c r="H44" s="268" t="s">
        <v>345</v>
      </c>
    </row>
    <row r="45" spans="1:8" s="269" customFormat="1" ht="27.95">
      <c r="A45" s="379"/>
      <c r="B45" s="272" t="s">
        <v>366</v>
      </c>
      <c r="C45" s="258" t="s">
        <v>367</v>
      </c>
      <c r="D45" s="277" t="s">
        <v>368</v>
      </c>
      <c r="E45" s="236" t="s">
        <v>369</v>
      </c>
      <c r="F45" s="278" t="s">
        <v>370</v>
      </c>
      <c r="G45" s="267" t="s">
        <v>371</v>
      </c>
      <c r="H45" s="268" t="s">
        <v>345</v>
      </c>
    </row>
    <row r="46" spans="1:8" s="269" customFormat="1">
      <c r="A46" s="379"/>
      <c r="B46" s="279" t="s">
        <v>345</v>
      </c>
      <c r="C46" s="280" t="s">
        <v>345</v>
      </c>
      <c r="D46" s="281" t="s">
        <v>345</v>
      </c>
      <c r="E46" s="282" t="s">
        <v>345</v>
      </c>
      <c r="F46" s="281" t="s">
        <v>345</v>
      </c>
      <c r="G46" s="267" t="s">
        <v>345</v>
      </c>
      <c r="H46" s="268" t="s">
        <v>345</v>
      </c>
    </row>
    <row r="47" spans="1:8" s="269" customFormat="1" ht="84">
      <c r="A47" s="380" t="s">
        <v>122</v>
      </c>
      <c r="B47" s="258" t="s">
        <v>412</v>
      </c>
      <c r="C47" s="283" t="s">
        <v>413</v>
      </c>
      <c r="D47" s="260" t="s">
        <v>414</v>
      </c>
      <c r="E47" s="284" t="s">
        <v>415</v>
      </c>
      <c r="F47" s="260" t="s">
        <v>416</v>
      </c>
      <c r="G47" s="268" t="s">
        <v>345</v>
      </c>
      <c r="H47" s="268" t="s">
        <v>345</v>
      </c>
    </row>
    <row r="48" spans="1:8" s="269" customFormat="1">
      <c r="A48" s="381"/>
      <c r="B48" s="258" t="s">
        <v>345</v>
      </c>
      <c r="C48" s="283" t="s">
        <v>345</v>
      </c>
      <c r="D48" s="260" t="s">
        <v>345</v>
      </c>
      <c r="E48" s="284" t="s">
        <v>345</v>
      </c>
      <c r="F48" s="260" t="s">
        <v>345</v>
      </c>
      <c r="G48" s="268" t="s">
        <v>345</v>
      </c>
      <c r="H48" s="268" t="s">
        <v>345</v>
      </c>
    </row>
    <row r="49" spans="1:8" s="269" customFormat="1">
      <c r="A49" s="382"/>
      <c r="B49" s="285" t="s">
        <v>345</v>
      </c>
      <c r="C49" s="286" t="s">
        <v>345</v>
      </c>
      <c r="D49" s="287" t="s">
        <v>345</v>
      </c>
      <c r="E49" s="288" t="s">
        <v>345</v>
      </c>
      <c r="F49" s="287" t="s">
        <v>345</v>
      </c>
      <c r="G49" s="268" t="s">
        <v>345</v>
      </c>
      <c r="H49" s="268" t="s">
        <v>345</v>
      </c>
    </row>
    <row r="50" spans="1:8" s="269" customFormat="1">
      <c r="B50" s="289"/>
    </row>
  </sheetData>
  <mergeCells count="9">
    <mergeCell ref="A32:A36"/>
    <mergeCell ref="A37:A46"/>
    <mergeCell ref="A47:A49"/>
    <mergeCell ref="A14:A19"/>
    <mergeCell ref="B4:D4"/>
    <mergeCell ref="B6:D6"/>
    <mergeCell ref="B8:D8"/>
    <mergeCell ref="A20:A27"/>
    <mergeCell ref="A28:A3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1A61-09E6-4466-BD37-8331692619DA}">
  <sheetPr codeName="Sheet8"/>
  <dimension ref="A1:D31"/>
  <sheetViews>
    <sheetView workbookViewId="0">
      <selection activeCell="D6" sqref="D6"/>
    </sheetView>
  </sheetViews>
  <sheetFormatPr defaultColWidth="8.875" defaultRowHeight="15.6"/>
  <cols>
    <col min="1" max="1" width="19.5" bestFit="1" customWidth="1"/>
    <col min="2" max="2" width="5.375" bestFit="1" customWidth="1"/>
    <col min="3" max="3" width="8" bestFit="1" customWidth="1"/>
    <col min="4" max="4" width="23.5" bestFit="1" customWidth="1"/>
  </cols>
  <sheetData>
    <row r="1" spans="1:3" ht="15.95" thickBot="1">
      <c r="A1" s="27" t="s">
        <v>417</v>
      </c>
      <c r="B1" s="31">
        <f>COUNTA('SearchbyODSCode '!C:C)-4</f>
        <v>2</v>
      </c>
      <c r="C1" s="32"/>
    </row>
    <row r="2" spans="1:3">
      <c r="A2" s="41" t="s">
        <v>418</v>
      </c>
      <c r="B2" s="42"/>
      <c r="C2" s="33"/>
    </row>
    <row r="3" spans="1:3">
      <c r="A3" s="29">
        <v>5</v>
      </c>
      <c r="B3">
        <f>COUNTIF('SearchbyODSCode '!E:E,A3)</f>
        <v>0</v>
      </c>
      <c r="C3" s="34"/>
    </row>
    <row r="4" spans="1:3">
      <c r="A4" s="29">
        <v>4</v>
      </c>
      <c r="B4">
        <f>COUNTIF('SearchbyODSCode '!E:E,A4)</f>
        <v>3</v>
      </c>
      <c r="C4" s="34"/>
    </row>
    <row r="5" spans="1:3">
      <c r="A5" s="29">
        <v>3</v>
      </c>
      <c r="B5">
        <f>COUNTIF('SearchbyODSCode '!E:E,A5)</f>
        <v>1</v>
      </c>
      <c r="C5" s="34"/>
    </row>
    <row r="6" spans="1:3">
      <c r="A6" s="29">
        <v>2</v>
      </c>
      <c r="B6">
        <f>COUNTIF('SearchbyODSCode '!E:E,A6)</f>
        <v>0</v>
      </c>
      <c r="C6" s="34"/>
    </row>
    <row r="7" spans="1:3">
      <c r="A7" s="29">
        <v>1</v>
      </c>
      <c r="B7">
        <f>COUNTIF('SearchbyODSCode '!E:E,A7)</f>
        <v>0</v>
      </c>
      <c r="C7" s="34"/>
    </row>
    <row r="8" spans="1:3" ht="15.95" thickBot="1">
      <c r="A8" s="67" t="s">
        <v>419</v>
      </c>
      <c r="B8" s="68">
        <f>B1-(SUM(B3:B7))</f>
        <v>-2</v>
      </c>
      <c r="C8" s="35"/>
    </row>
    <row r="9" spans="1:3">
      <c r="A9" s="295" t="s">
        <v>420</v>
      </c>
      <c r="B9" s="296"/>
      <c r="C9" s="33"/>
    </row>
    <row r="10" spans="1:3">
      <c r="A10" s="29" t="s">
        <v>99</v>
      </c>
      <c r="B10" s="37">
        <f>COUNTIF('SearchbyODSCode '!D:D,A10)</f>
        <v>4</v>
      </c>
      <c r="C10" s="34"/>
    </row>
    <row r="11" spans="1:3">
      <c r="A11" s="29" t="s">
        <v>106</v>
      </c>
      <c r="B11" s="37">
        <f>COUNTIF('SearchbyODSCode '!D:D,A11)</f>
        <v>0</v>
      </c>
      <c r="C11" s="34"/>
    </row>
    <row r="12" spans="1:3">
      <c r="A12" s="29" t="s">
        <v>112</v>
      </c>
      <c r="B12" s="37">
        <f>COUNTIF('SearchbyODSCode '!D:D,A12)</f>
        <v>0</v>
      </c>
      <c r="C12" s="34"/>
    </row>
    <row r="13" spans="1:3">
      <c r="A13" s="29" t="s">
        <v>117</v>
      </c>
      <c r="B13" s="37">
        <f>COUNTIF('SearchbyODSCode '!D:D,A13)</f>
        <v>0</v>
      </c>
      <c r="C13" s="34"/>
    </row>
    <row r="14" spans="1:3">
      <c r="A14" s="29" t="s">
        <v>122</v>
      </c>
      <c r="B14" s="37">
        <f>COUNTIF('SearchbyODSCode '!D:D,A14)</f>
        <v>0</v>
      </c>
      <c r="C14" s="34"/>
    </row>
    <row r="15" spans="1:3" ht="15.95" thickBot="1">
      <c r="A15" s="69" t="s">
        <v>419</v>
      </c>
      <c r="B15" s="70">
        <f>B1-(SUM(B10:B14))</f>
        <v>-2</v>
      </c>
      <c r="C15" s="35"/>
    </row>
    <row r="16" spans="1:3">
      <c r="A16" s="295" t="s">
        <v>421</v>
      </c>
      <c r="B16" s="296"/>
      <c r="C16" s="33"/>
    </row>
    <row r="17" spans="1:4">
      <c r="A17" s="29" t="s">
        <v>422</v>
      </c>
      <c r="B17">
        <f>COUNTIFS('SearchbyODSCode '!J:J,"&lt;3",'SearchbyODSCode '!J:J,"&gt;1")</f>
        <v>0</v>
      </c>
      <c r="C17" s="34"/>
    </row>
    <row r="18" spans="1:4">
      <c r="A18" s="29" t="s">
        <v>423</v>
      </c>
      <c r="B18">
        <f>COUNTIFS('SearchbyODSCode '!J:J,"&lt;7",'SearchbyODSCode '!J:J,"&gt;4")</f>
        <v>0</v>
      </c>
      <c r="C18" s="34"/>
    </row>
    <row r="19" spans="1:4">
      <c r="A19" s="29" t="s">
        <v>424</v>
      </c>
      <c r="B19">
        <f>COUNTIFS('SearchbyODSCode '!J:J,"&lt;14",'SearchbyODSCode '!J:J,"&gt;8")</f>
        <v>4</v>
      </c>
      <c r="C19" s="34"/>
    </row>
    <row r="20" spans="1:4">
      <c r="A20" s="29" t="s">
        <v>425</v>
      </c>
      <c r="B20">
        <f>COUNTIFS('SearchbyODSCode '!J:J,"&lt;19",'SearchbyODSCode '!J:J,"&gt;15")</f>
        <v>0</v>
      </c>
      <c r="C20" s="34"/>
    </row>
    <row r="21" spans="1:4">
      <c r="A21" s="29" t="s">
        <v>426</v>
      </c>
      <c r="B21">
        <f>COUNTIFS('SearchbyODSCode '!J:J,"&lt;26",'SearchbyODSCode '!J:J,"&gt;20")</f>
        <v>0</v>
      </c>
      <c r="C21" s="34"/>
    </row>
    <row r="22" spans="1:4" ht="15.95" thickBot="1">
      <c r="A22" s="69" t="s">
        <v>419</v>
      </c>
      <c r="B22" s="70">
        <f>B1-(SUM(B17:B21))</f>
        <v>-2</v>
      </c>
      <c r="C22" s="35"/>
    </row>
    <row r="23" spans="1:4">
      <c r="A23" s="27" t="s">
        <v>427</v>
      </c>
      <c r="B23" s="31"/>
      <c r="C23" s="33"/>
    </row>
    <row r="24" spans="1:4">
      <c r="A24" s="29" t="s">
        <v>422</v>
      </c>
      <c r="B24">
        <f>COUNTIFS('SearchbyODSCode '!N:N,"&lt;3",'SearchbyODSCode '!N:N,"&gt;1")</f>
        <v>0</v>
      </c>
      <c r="C24" s="34"/>
    </row>
    <row r="25" spans="1:4">
      <c r="A25" s="29" t="s">
        <v>423</v>
      </c>
      <c r="B25">
        <f>COUNTIFS('SearchbyODSCode '!N:N,"&lt;7",'SearchbyODSCode '!N:N,"&gt;4")</f>
        <v>0</v>
      </c>
      <c r="C25" s="34"/>
    </row>
    <row r="26" spans="1:4">
      <c r="A26" s="29" t="s">
        <v>424</v>
      </c>
      <c r="B26">
        <f>COUNTIFS('SearchbyODSCode '!N:N,"&lt;14",'SearchbyODSCode '!N:N,"&gt;8")</f>
        <v>0</v>
      </c>
      <c r="C26" s="34"/>
    </row>
    <row r="27" spans="1:4">
      <c r="A27" s="29" t="s">
        <v>425</v>
      </c>
      <c r="B27">
        <f>COUNTIFS('SearchbyODSCode '!N:N,"&lt;19",'SearchbyODSCode '!N:N,"&gt;15")</f>
        <v>0</v>
      </c>
      <c r="C27" s="34"/>
    </row>
    <row r="28" spans="1:4">
      <c r="A28" s="29" t="s">
        <v>426</v>
      </c>
      <c r="B28">
        <f>COUNTIFS('SearchbyODSCode '!N:N,"&lt;26",'SearchbyODSCode '!N:N,"&gt;20")</f>
        <v>0</v>
      </c>
      <c r="C28" s="34"/>
    </row>
    <row r="29" spans="1:4">
      <c r="A29" s="29" t="s">
        <v>428</v>
      </c>
      <c r="B29">
        <f>COUNTIFS('SearchbyODSCode '!N:N,"&lt;30",'SearchbyODSCode '!N:N,"&gt;15")</f>
        <v>0</v>
      </c>
      <c r="C29" s="34"/>
      <c r="D29" t="s">
        <v>429</v>
      </c>
    </row>
    <row r="30" spans="1:4">
      <c r="A30" s="29" t="s">
        <v>430</v>
      </c>
      <c r="B30">
        <f>COUNTIFS('SearchbyODSCode '!N:N,"&lt;30",'SearchbyODSCode '!N:N,"&gt;10")</f>
        <v>0</v>
      </c>
      <c r="C30" s="34"/>
      <c r="D30" t="s">
        <v>431</v>
      </c>
    </row>
    <row r="31" spans="1:4">
      <c r="A31" s="67" t="s">
        <v>419</v>
      </c>
      <c r="B31" s="68">
        <f>B1-(SUM(B24:B30))</f>
        <v>2</v>
      </c>
      <c r="C31"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954BC6B01615418B08AD848614B1D9" ma:contentTypeVersion="17" ma:contentTypeDescription="Create a new document." ma:contentTypeScope="" ma:versionID="20f40423a2846910db59a9ea9e3645fb">
  <xsd:schema xmlns:xsd="http://www.w3.org/2001/XMLSchema" xmlns:xs="http://www.w3.org/2001/XMLSchema" xmlns:p="http://schemas.microsoft.com/office/2006/metadata/properties" xmlns:ns1="http://schemas.microsoft.com/sharepoint/v3" xmlns:ns2="cb7c6f2f-3dc6-4db0-9e53-aff55bb06cfd" xmlns:ns3="7ff05201-63fd-463e-94ee-85810c4544f8" targetNamespace="http://schemas.microsoft.com/office/2006/metadata/properties" ma:root="true" ma:fieldsID="11325cccdf9ddb9436c3899a14fef39c" ns1:_="" ns2:_="" ns3:_="">
    <xsd:import namespace="http://schemas.microsoft.com/sharepoint/v3"/>
    <xsd:import namespace="cb7c6f2f-3dc6-4db0-9e53-aff55bb06cfd"/>
    <xsd:import namespace="7ff05201-63fd-463e-94ee-85810c4544f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OCR"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c6f2f-3dc6-4db0-9e53-aff55bb06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f05201-63fd-463e-94ee-85810c4544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b7c6f2f-3dc6-4db0-9e53-aff55bb06c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CBE5F2-5D56-4B5A-A558-9314767ABD29}"/>
</file>

<file path=customXml/itemProps2.xml><?xml version="1.0" encoding="utf-8"?>
<ds:datastoreItem xmlns:ds="http://schemas.openxmlformats.org/officeDocument/2006/customXml" ds:itemID="{B585DE4B-045A-46BB-85E0-14875D681050}"/>
</file>

<file path=customXml/itemProps3.xml><?xml version="1.0" encoding="utf-8"?>
<ds:datastoreItem xmlns:ds="http://schemas.openxmlformats.org/officeDocument/2006/customXml" ds:itemID="{D7E74B9A-830D-4683-A154-AD3DB668121F}"/>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Lee</dc:creator>
  <cp:keywords/>
  <dc:description/>
  <cp:lastModifiedBy/>
  <cp:revision/>
  <dcterms:created xsi:type="dcterms:W3CDTF">2020-01-31T12:52:55Z</dcterms:created>
  <dcterms:modified xsi:type="dcterms:W3CDTF">2026-09-23T10:07:36Z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0x010100C5954BC6B01615418B08AD848614B1D9</vt:lpwstr>
  </property>
  <property fmtid="{D5CDD505-2E9C-101B-9397-08002B2CF9AE}" pid="3" name="MediaServiceImageTags">
    <vt:lpwstr/>
  </property>
  <property fmtid="{D5CDD505-2E9C-101B-9397-08002B2CF9AE}" pid="4" name="_ExtendedDescription">
    <vt:lpwstr/>
  </property>
</Properties>
</file>